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З!$A$17:$C$69</definedName>
    <definedName name="_xlnm._FilterDatabase" localSheetId="1" hidden="1">НА!$A$3:$F$3</definedName>
    <definedName name="_xlnm.Print_Titles" localSheetId="1">НА!$4:$6</definedName>
    <definedName name="_xlnm.Print_Area" localSheetId="0">З!$A$1:$C$70</definedName>
    <definedName name="_xlnm.Print_Area" localSheetId="1">НА!$A$1:$F$56</definedName>
  </definedNames>
  <calcPr calcId="144525"/>
</workbook>
</file>

<file path=xl/calcChain.xml><?xml version="1.0" encoding="utf-8"?>
<calcChain xmlns="http://schemas.openxmlformats.org/spreadsheetml/2006/main">
  <c r="C44" i="13" l="1"/>
  <c r="C56" i="13"/>
  <c r="D36" i="14" l="1"/>
  <c r="D41" i="14"/>
  <c r="D45" i="14"/>
  <c r="D33" i="14"/>
  <c r="E33" i="14"/>
  <c r="D31" i="14"/>
  <c r="E42" i="14" l="1"/>
  <c r="E45" i="14" s="1"/>
  <c r="D34" i="14"/>
  <c r="D28" i="14" s="1"/>
  <c r="D42" i="14"/>
  <c r="E31" i="14"/>
  <c r="E30" i="14"/>
  <c r="D30" i="14"/>
  <c r="E12" i="14" l="1"/>
  <c r="D9" i="14" l="1"/>
  <c r="D8" i="14" s="1"/>
  <c r="D12" i="14"/>
  <c r="D18" i="14"/>
  <c r="C55" i="13" l="1"/>
  <c r="C54" i="13"/>
  <c r="C40" i="13"/>
  <c r="C63" i="13"/>
  <c r="C69" i="13" s="1"/>
  <c r="C49" i="13" l="1"/>
  <c r="E36" i="14" l="1"/>
  <c r="E41" i="14"/>
  <c r="C45" i="13" l="1"/>
  <c r="C50" i="13"/>
  <c r="C57" i="13" l="1"/>
  <c r="C35" i="13"/>
  <c r="E18" i="14" l="1"/>
  <c r="C27" i="13" l="1"/>
  <c r="C38" i="13" l="1"/>
  <c r="D39" i="14" l="1"/>
  <c r="E26" i="14" l="1"/>
  <c r="E25" i="14"/>
  <c r="E24" i="14"/>
  <c r="E23" i="14"/>
  <c r="E39" i="14" l="1"/>
  <c r="E44" i="14"/>
  <c r="E32" i="14"/>
  <c r="F34" i="14"/>
  <c r="C58" i="13" l="1"/>
  <c r="C61" i="13"/>
  <c r="C28" i="13" l="1"/>
  <c r="C36" i="13" l="1"/>
  <c r="D22" i="14" l="1"/>
  <c r="D19" i="14" s="1"/>
  <c r="D13" i="14" s="1"/>
  <c r="D47" i="14" l="1"/>
  <c r="E34" i="14"/>
  <c r="E28" i="14" s="1"/>
  <c r="C22" i="13"/>
  <c r="C41" i="13" l="1"/>
  <c r="C32" i="13" s="1"/>
  <c r="C26" i="13" l="1"/>
  <c r="C24" i="13" s="1"/>
  <c r="C52" i="13" l="1"/>
  <c r="C20" i="13"/>
  <c r="C48" i="13" l="1"/>
  <c r="C42" i="13" s="1"/>
  <c r="C68" i="13" s="1"/>
  <c r="C67" i="13" s="1"/>
  <c r="C18" i="13" l="1"/>
  <c r="D48" i="14"/>
  <c r="D46" i="14" l="1"/>
</calcChain>
</file>

<file path=xl/sharedStrings.xml><?xml version="1.0" encoding="utf-8"?>
<sst xmlns="http://schemas.openxmlformats.org/spreadsheetml/2006/main" count="154" uniqueCount="91">
  <si>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</si>
  <si>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</si>
  <si>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</si>
  <si>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</si>
  <si>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</si>
  <si>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</si>
  <si>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</si>
  <si>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</si>
  <si>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</si>
  <si>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</si>
  <si>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</si>
  <si>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</si>
  <si>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</si>
  <si>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</si>
  <si>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</si>
  <si>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</si>
  <si>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</si>
  <si>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</si>
  <si>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</si>
  <si>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</si>
  <si>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</si>
  <si>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</si>
  <si>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</si>
  <si>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</si>
  <si>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</si>
  <si>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</si>
  <si>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</si>
  <si>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Секретар селищної ради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</si>
  <si>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</si>
  <si>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</si>
  <si>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</si>
  <si>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</si>
  <si>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</si>
  <si>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</si>
  <si>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</si>
  <si>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</si>
  <si>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Міжбюджетні трансферти на 2023 рік</t>
  </si>
  <si>
    <t>Ігор ЧЕРНЕНКО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</si>
  <si>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</si>
  <si>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</si>
  <si>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 xml:space="preserve">"Про внесення змін до рішення </t>
  </si>
  <si>
    <t>сесії селищної ради</t>
  </si>
  <si>
    <t xml:space="preserve">"Про бюджет Магдалинівської селищної </t>
  </si>
  <si>
    <t>територіальної громади на 2023 рік"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</si>
  <si>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</si>
  <si>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</si>
  <si>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</si>
  <si>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(з урахуванням внесених змін)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</si>
  <si>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</si>
  <si>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</si>
  <si>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</si>
  <si>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</si>
  <si>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</si>
  <si>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</si>
  <si>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Комунальному підприємству "Обласний центр екстреної медичної допомоги та медицини катастроф "Дніпропетровської обласної ради для удосконалення надання екстренної медичної допомоги</t>
  </si>
  <si>
    <t>у тому числі</t>
  </si>
  <si>
    <t>на забезпечення поповнення регіонального матеріального резерву для запобігання та ліквідації наслідків надзвичайних ситуацій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</si>
  <si>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</si>
  <si>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</si>
  <si>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</si>
  <si>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</si>
  <si>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</si>
  <si>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</si>
  <si>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</si>
  <si>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до розпорядження 
селищного голови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</si>
  <si>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</si>
  <si>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</si>
  <si>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</si>
  <si>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</si>
  <si>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</si>
  <si>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</si>
  <si>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0619770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</si>
  <si>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</si>
  <si>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</si>
  <si>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</si>
  <si>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від 20 грудня 2022 № 2992-22/VIII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</si>
  <si>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</si>
  <si>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</si>
  <si>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</si>
  <si>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</si>
  <si>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до рішення селищної ради</t>
  </si>
  <si>
    <t>Субвенція з місцевого бюджету обласному бюджету на виконання заходів Програми територіальної оборони Дніпропетровської області та забезпечення заходів мобілізації на 2022 - 2024 роки.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</si>
  <si>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</si>
  <si>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</si>
  <si>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</si>
  <si>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ПРОЄКТ</t>
  </si>
  <si>
    <t>від  ____________ № ________________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</si>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</sst>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10" fillId="0" borderId="10" xfId="0" applyNumberFormat="1" applyFont="1" applyFill="1" applyBorder="1" applyAlignment="1">
      <alignment wrapText="1"/>
    </xf>
    <xf numFmtId="4" fontId="10" fillId="0" borderId="0" xfId="0" applyNumberFormat="1" applyFont="1" applyFill="1" applyBorder="1" applyAlignment="1"/>
    <xf numFmtId="0" fontId="24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7"/>
  <sheetViews>
    <sheetView showZeros="0" tabSelected="1" view="pageBreakPreview" topLeftCell="A37" zoomScale="70" zoomScaleNormal="50" zoomScaleSheetLayoutView="70" workbookViewId="0">
      <selection activeCell="C45" sqref="C45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20" t="s">
        <v>85</v>
      </c>
    </row>
    <row r="2" spans="1:5" ht="18.75" x14ac:dyDescent="0.3">
      <c r="A2" s="4"/>
      <c r="B2" s="4"/>
      <c r="C2" s="20" t="s">
        <v>28</v>
      </c>
    </row>
    <row r="3" spans="1:5" ht="23.25" customHeight="1" x14ac:dyDescent="0.3">
      <c r="A3" s="4"/>
      <c r="B3" s="4"/>
      <c r="C3" s="52" t="s">
        <v>80</v>
      </c>
    </row>
    <row r="4" spans="1:5" ht="18.75" x14ac:dyDescent="0.3">
      <c r="A4" s="4"/>
      <c r="B4" s="4"/>
      <c r="C4" s="92" t="s">
        <v>86</v>
      </c>
      <c r="D4" s="91"/>
      <c r="E4" s="91"/>
    </row>
    <row r="5" spans="1:5" ht="18.75" x14ac:dyDescent="0.3">
      <c r="A5" s="4"/>
      <c r="B5" s="4"/>
      <c r="C5" s="52" t="s">
        <v>40</v>
      </c>
    </row>
    <row r="6" spans="1:5" ht="18.75" x14ac:dyDescent="0.3">
      <c r="A6" s="4"/>
      <c r="B6" s="4"/>
      <c r="C6" s="52" t="s">
        <v>41</v>
      </c>
    </row>
    <row r="7" spans="1:5" ht="18.75" x14ac:dyDescent="0.3">
      <c r="A7" s="4"/>
      <c r="B7" s="4"/>
      <c r="C7" s="52" t="s">
        <v>75</v>
      </c>
    </row>
    <row r="8" spans="1:5" ht="20.25" customHeight="1" x14ac:dyDescent="0.3">
      <c r="A8" s="11"/>
      <c r="B8" s="11"/>
      <c r="C8" s="52" t="s">
        <v>42</v>
      </c>
    </row>
    <row r="9" spans="1:5" ht="21" customHeight="1" x14ac:dyDescent="0.3">
      <c r="A9" s="11"/>
      <c r="B9" s="11"/>
      <c r="C9" s="52" t="s">
        <v>43</v>
      </c>
    </row>
    <row r="10" spans="1:5" ht="21" customHeight="1" x14ac:dyDescent="0.3">
      <c r="A10" s="11"/>
      <c r="B10" s="11"/>
      <c r="C10" s="52" t="s">
        <v>47</v>
      </c>
    </row>
    <row r="11" spans="1:5" ht="34.5" customHeight="1" x14ac:dyDescent="0.2">
      <c r="A11" s="94" t="s">
        <v>36</v>
      </c>
      <c r="B11" s="94"/>
      <c r="C11" s="94"/>
    </row>
    <row r="12" spans="1:5" ht="18" customHeight="1" x14ac:dyDescent="0.3">
      <c r="A12" s="46"/>
      <c r="B12" s="45" t="s">
        <v>49</v>
      </c>
      <c r="C12" s="46"/>
    </row>
    <row r="13" spans="1:5" ht="18" customHeight="1" x14ac:dyDescent="0.3">
      <c r="B13" s="44" t="s">
        <v>35</v>
      </c>
      <c r="C13" s="47"/>
    </row>
    <row r="14" spans="1:5" ht="44.25" customHeight="1" x14ac:dyDescent="0.2">
      <c r="A14" s="94" t="s">
        <v>15</v>
      </c>
      <c r="B14" s="94"/>
      <c r="C14" s="94"/>
    </row>
    <row r="15" spans="1:5" ht="26.25" customHeight="1" x14ac:dyDescent="0.2">
      <c r="A15" s="19"/>
      <c r="B15" s="19"/>
      <c r="C15" s="21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95" t="s">
        <v>16</v>
      </c>
      <c r="B17" s="96"/>
      <c r="C17" s="97"/>
    </row>
    <row r="18" spans="1:3" s="51" customFormat="1" ht="24.75" customHeight="1" x14ac:dyDescent="0.85">
      <c r="A18" s="29">
        <v>41020100</v>
      </c>
      <c r="B18" s="29" t="s">
        <v>21</v>
      </c>
      <c r="C18" s="33">
        <f>C19</f>
        <v>17141600</v>
      </c>
    </row>
    <row r="19" spans="1:3" s="51" customFormat="1" ht="24.75" customHeight="1" x14ac:dyDescent="0.85">
      <c r="A19" s="34">
        <v>9900000000</v>
      </c>
      <c r="B19" s="34" t="s">
        <v>0</v>
      </c>
      <c r="C19" s="54">
        <v>17141600</v>
      </c>
    </row>
    <row r="20" spans="1:3" s="51" customFormat="1" ht="24.75" customHeight="1" x14ac:dyDescent="0.85">
      <c r="A20" s="29">
        <v>41033900</v>
      </c>
      <c r="B20" s="29" t="s">
        <v>38</v>
      </c>
      <c r="C20" s="33">
        <f>C21</f>
        <v>64899500</v>
      </c>
    </row>
    <row r="21" spans="1:3" s="51" customFormat="1" ht="24.75" customHeight="1" x14ac:dyDescent="0.85">
      <c r="A21" s="34">
        <v>9900000000</v>
      </c>
      <c r="B21" s="34" t="s">
        <v>0</v>
      </c>
      <c r="C21" s="54">
        <v>64899500</v>
      </c>
    </row>
    <row r="22" spans="1:3" s="51" customFormat="1" ht="64.5" customHeight="1" x14ac:dyDescent="0.85">
      <c r="A22" s="29">
        <v>41040200</v>
      </c>
      <c r="B22" s="29" t="s">
        <v>48</v>
      </c>
      <c r="C22" s="33">
        <f>C23</f>
        <v>750000</v>
      </c>
    </row>
    <row r="23" spans="1:3" s="51" customFormat="1" ht="24.75" customHeight="1" x14ac:dyDescent="0.85">
      <c r="A23" s="56" t="s">
        <v>50</v>
      </c>
      <c r="B23" s="34" t="s">
        <v>30</v>
      </c>
      <c r="C23" s="54">
        <v>750000</v>
      </c>
    </row>
    <row r="24" spans="1:3" s="51" customFormat="1" ht="39.75" customHeight="1" x14ac:dyDescent="0.85">
      <c r="A24" s="29">
        <v>41051000</v>
      </c>
      <c r="B24" s="29" t="s">
        <v>44</v>
      </c>
      <c r="C24" s="33">
        <f>C26</f>
        <v>1094905</v>
      </c>
    </row>
    <row r="25" spans="1:3" s="51" customFormat="1" ht="24.75" customHeight="1" x14ac:dyDescent="0.85">
      <c r="A25" s="29"/>
      <c r="B25" s="35" t="s">
        <v>10</v>
      </c>
      <c r="C25" s="57"/>
    </row>
    <row r="26" spans="1:3" s="51" customFormat="1" ht="24" customHeight="1" x14ac:dyDescent="0.85">
      <c r="A26" s="29"/>
      <c r="B26" s="35" t="s">
        <v>45</v>
      </c>
      <c r="C26" s="58">
        <f>1094905</f>
        <v>1094905</v>
      </c>
    </row>
    <row r="27" spans="1:3" s="51" customFormat="1" ht="27.75" customHeight="1" x14ac:dyDescent="0.85">
      <c r="A27" s="56" t="s">
        <v>50</v>
      </c>
      <c r="B27" s="34" t="s">
        <v>30</v>
      </c>
      <c r="C27" s="54">
        <f>C26</f>
        <v>1094905</v>
      </c>
    </row>
    <row r="28" spans="1:3" s="51" customFormat="1" ht="57.75" customHeight="1" x14ac:dyDescent="0.85">
      <c r="A28" s="29">
        <v>41051200</v>
      </c>
      <c r="B28" s="29" t="s">
        <v>61</v>
      </c>
      <c r="C28" s="33">
        <f>C31</f>
        <v>81363</v>
      </c>
    </row>
    <row r="29" spans="1:3" s="51" customFormat="1" ht="27.75" customHeight="1" x14ac:dyDescent="0.85">
      <c r="A29" s="29"/>
      <c r="B29" s="35" t="s">
        <v>10</v>
      </c>
      <c r="C29" s="33"/>
    </row>
    <row r="30" spans="1:3" s="51" customFormat="1" ht="27.75" customHeight="1" x14ac:dyDescent="0.85">
      <c r="A30" s="29"/>
      <c r="B30" s="35" t="s">
        <v>62</v>
      </c>
      <c r="C30" s="31">
        <v>81363</v>
      </c>
    </row>
    <row r="31" spans="1:3" s="51" customFormat="1" ht="27.75" customHeight="1" x14ac:dyDescent="0.85">
      <c r="A31" s="56" t="s">
        <v>50</v>
      </c>
      <c r="B31" s="34" t="s">
        <v>30</v>
      </c>
      <c r="C31" s="54">
        <v>81363</v>
      </c>
    </row>
    <row r="32" spans="1:3" s="51" customFormat="1" ht="39.75" customHeight="1" x14ac:dyDescent="0.85">
      <c r="A32" s="29">
        <v>41053900</v>
      </c>
      <c r="B32" s="29" t="s">
        <v>26</v>
      </c>
      <c r="C32" s="33">
        <f>C36+C41+C38</f>
        <v>1471964</v>
      </c>
    </row>
    <row r="33" spans="1:3" s="51" customFormat="1" ht="24.75" customHeight="1" x14ac:dyDescent="0.85">
      <c r="A33" s="29"/>
      <c r="B33" s="35" t="s">
        <v>10</v>
      </c>
      <c r="C33" s="36"/>
    </row>
    <row r="34" spans="1:3" s="16" customFormat="1" ht="46.5" customHeight="1" x14ac:dyDescent="0.2">
      <c r="A34" s="29"/>
      <c r="B34" s="35" t="s">
        <v>11</v>
      </c>
      <c r="C34" s="31">
        <v>16150</v>
      </c>
    </row>
    <row r="35" spans="1:3" s="16" customFormat="1" ht="46.5" customHeight="1" x14ac:dyDescent="0.2">
      <c r="A35" s="29"/>
      <c r="B35" s="35" t="s">
        <v>60</v>
      </c>
      <c r="C35" s="31">
        <f>1130000+50000</f>
        <v>1180000</v>
      </c>
    </row>
    <row r="36" spans="1:3" s="16" customFormat="1" ht="24.75" customHeight="1" x14ac:dyDescent="0.3">
      <c r="A36" s="56" t="s">
        <v>50</v>
      </c>
      <c r="B36" s="34" t="s">
        <v>30</v>
      </c>
      <c r="C36" s="54">
        <f>C34+C35</f>
        <v>1196150</v>
      </c>
    </row>
    <row r="37" spans="1:3" s="16" customFormat="1" ht="37.5" x14ac:dyDescent="0.2">
      <c r="A37" s="34"/>
      <c r="B37" s="35" t="s">
        <v>79</v>
      </c>
      <c r="C37" s="31">
        <v>25000</v>
      </c>
    </row>
    <row r="38" spans="1:3" s="16" customFormat="1" ht="24.75" customHeight="1" x14ac:dyDescent="0.2">
      <c r="A38" s="34" t="s">
        <v>65</v>
      </c>
      <c r="B38" s="32" t="s">
        <v>66</v>
      </c>
      <c r="C38" s="54">
        <f>C37</f>
        <v>25000</v>
      </c>
    </row>
    <row r="39" spans="1:3" s="16" customFormat="1" ht="45" customHeight="1" x14ac:dyDescent="0.2">
      <c r="A39" s="37"/>
      <c r="B39" s="30" t="s">
        <v>31</v>
      </c>
      <c r="C39" s="31">
        <v>153460</v>
      </c>
    </row>
    <row r="40" spans="1:3" s="16" customFormat="1" ht="65.25" customHeight="1" x14ac:dyDescent="0.2">
      <c r="A40" s="37"/>
      <c r="B40" s="30" t="s">
        <v>32</v>
      </c>
      <c r="C40" s="31">
        <f>76354+21000</f>
        <v>97354</v>
      </c>
    </row>
    <row r="41" spans="1:3" s="16" customFormat="1" ht="24.75" customHeight="1" x14ac:dyDescent="0.2">
      <c r="A41" s="38" t="s">
        <v>51</v>
      </c>
      <c r="B41" s="32" t="s">
        <v>46</v>
      </c>
      <c r="C41" s="54">
        <f>SUM(C39:C40)</f>
        <v>250814</v>
      </c>
    </row>
    <row r="42" spans="1:3" s="16" customFormat="1" ht="24" customHeight="1" x14ac:dyDescent="0.2">
      <c r="A42" s="37">
        <v>41040400</v>
      </c>
      <c r="B42" s="29" t="s">
        <v>22</v>
      </c>
      <c r="C42" s="83">
        <f>C48+C52+C55+C57</f>
        <v>9222272.8300000001</v>
      </c>
    </row>
    <row r="43" spans="1:3" s="16" customFormat="1" ht="24" customHeight="1" x14ac:dyDescent="0.2">
      <c r="A43" s="37"/>
      <c r="B43" s="30" t="s">
        <v>10</v>
      </c>
      <c r="C43" s="53"/>
    </row>
    <row r="44" spans="1:3" s="16" customFormat="1" ht="42.75" customHeight="1" x14ac:dyDescent="0.2">
      <c r="A44" s="37"/>
      <c r="B44" s="30" t="s">
        <v>31</v>
      </c>
      <c r="C44" s="31">
        <f>1540345+30000+100000</f>
        <v>1670345</v>
      </c>
    </row>
    <row r="45" spans="1:3" s="16" customFormat="1" ht="60.75" customHeight="1" x14ac:dyDescent="0.2">
      <c r="A45" s="37"/>
      <c r="B45" s="30" t="s">
        <v>32</v>
      </c>
      <c r="C45" s="31">
        <f>2069934+80000+10000</f>
        <v>2159934</v>
      </c>
    </row>
    <row r="46" spans="1:3" s="16" customFormat="1" ht="42" customHeight="1" x14ac:dyDescent="0.2">
      <c r="A46" s="37"/>
      <c r="B46" s="30" t="s">
        <v>33</v>
      </c>
      <c r="C46" s="31">
        <v>187907</v>
      </c>
    </row>
    <row r="47" spans="1:3" s="16" customFormat="1" ht="24.75" customHeight="1" x14ac:dyDescent="0.2">
      <c r="A47" s="37"/>
      <c r="B47" s="30" t="s">
        <v>23</v>
      </c>
      <c r="C47" s="31">
        <v>110000</v>
      </c>
    </row>
    <row r="48" spans="1:3" s="16" customFormat="1" ht="30.75" customHeight="1" x14ac:dyDescent="0.2">
      <c r="A48" s="38" t="s">
        <v>52</v>
      </c>
      <c r="B48" s="32" t="s">
        <v>34</v>
      </c>
      <c r="C48" s="54">
        <f>SUM(C44:C47)</f>
        <v>4128186</v>
      </c>
    </row>
    <row r="49" spans="1:6" s="16" customFormat="1" ht="41.25" customHeight="1" x14ac:dyDescent="0.2">
      <c r="A49" s="37"/>
      <c r="B49" s="30" t="s">
        <v>31</v>
      </c>
      <c r="C49" s="31">
        <f>520000+250000+150000+80000+393600</f>
        <v>1393600</v>
      </c>
    </row>
    <row r="50" spans="1:6" s="16" customFormat="1" ht="59.25" customHeight="1" x14ac:dyDescent="0.2">
      <c r="A50" s="37"/>
      <c r="B50" s="30" t="s">
        <v>32</v>
      </c>
      <c r="C50" s="31">
        <f>910382+60000+974447</f>
        <v>1944829</v>
      </c>
    </row>
    <row r="51" spans="1:6" s="16" customFormat="1" ht="30.75" customHeight="1" x14ac:dyDescent="0.2">
      <c r="A51" s="37"/>
      <c r="B51" s="30" t="s">
        <v>23</v>
      </c>
      <c r="C51" s="31">
        <v>70000</v>
      </c>
    </row>
    <row r="52" spans="1:6" s="16" customFormat="1" ht="30.75" customHeight="1" x14ac:dyDescent="0.2">
      <c r="A52" s="38" t="s">
        <v>53</v>
      </c>
      <c r="B52" s="32" t="s">
        <v>39</v>
      </c>
      <c r="C52" s="54">
        <f>SUM(C49:C51)</f>
        <v>3408429</v>
      </c>
    </row>
    <row r="53" spans="1:6" s="16" customFormat="1" ht="43.5" customHeight="1" x14ac:dyDescent="0.2">
      <c r="A53" s="37"/>
      <c r="B53" s="30" t="s">
        <v>31</v>
      </c>
      <c r="C53" s="31">
        <v>42983</v>
      </c>
    </row>
    <row r="54" spans="1:6" s="16" customFormat="1" ht="63" customHeight="1" x14ac:dyDescent="0.2">
      <c r="A54" s="37"/>
      <c r="B54" s="30" t="s">
        <v>32</v>
      </c>
      <c r="C54" s="31">
        <f>163358+50000</f>
        <v>213358</v>
      </c>
    </row>
    <row r="55" spans="1:6" s="16" customFormat="1" ht="30.75" customHeight="1" x14ac:dyDescent="0.2">
      <c r="A55" s="38" t="s">
        <v>51</v>
      </c>
      <c r="B55" s="32" t="s">
        <v>46</v>
      </c>
      <c r="C55" s="54">
        <f>SUM(C53:C54)</f>
        <v>256341</v>
      </c>
    </row>
    <row r="56" spans="1:6" s="16" customFormat="1" ht="39" customHeight="1" x14ac:dyDescent="0.2">
      <c r="A56" s="38"/>
      <c r="B56" s="30" t="s">
        <v>31</v>
      </c>
      <c r="C56" s="82">
        <f>663075.12+573767.9+192473.81</f>
        <v>1429316.83</v>
      </c>
    </row>
    <row r="57" spans="1:6" s="16" customFormat="1" ht="30.75" customHeight="1" x14ac:dyDescent="0.3">
      <c r="A57" s="56" t="s">
        <v>50</v>
      </c>
      <c r="B57" s="34" t="s">
        <v>30</v>
      </c>
      <c r="C57" s="82">
        <f>C56</f>
        <v>1429316.83</v>
      </c>
    </row>
    <row r="58" spans="1:6" s="16" customFormat="1" ht="62.25" customHeight="1" x14ac:dyDescent="0.2">
      <c r="A58" s="37">
        <v>41057700</v>
      </c>
      <c r="B58" s="29" t="s">
        <v>69</v>
      </c>
      <c r="C58" s="33">
        <f>C60</f>
        <v>88280</v>
      </c>
    </row>
    <row r="59" spans="1:6" s="16" customFormat="1" ht="24" customHeight="1" x14ac:dyDescent="0.2">
      <c r="A59" s="37"/>
      <c r="B59" s="30" t="s">
        <v>10</v>
      </c>
      <c r="C59" s="53"/>
    </row>
    <row r="60" spans="1:6" s="16" customFormat="1" ht="42.75" customHeight="1" x14ac:dyDescent="0.2">
      <c r="A60" s="37"/>
      <c r="B60" s="30" t="s">
        <v>70</v>
      </c>
      <c r="C60" s="31">
        <v>88280</v>
      </c>
    </row>
    <row r="61" spans="1:6" s="16" customFormat="1" ht="24.75" customHeight="1" x14ac:dyDescent="0.3">
      <c r="A61" s="56" t="s">
        <v>50</v>
      </c>
      <c r="B61" s="34" t="s">
        <v>30</v>
      </c>
      <c r="C61" s="54">
        <f>C59+C60</f>
        <v>88280</v>
      </c>
    </row>
    <row r="62" spans="1:6" s="16" customFormat="1" ht="30.75" customHeight="1" x14ac:dyDescent="0.2">
      <c r="A62" s="95" t="s">
        <v>13</v>
      </c>
      <c r="B62" s="96"/>
      <c r="C62" s="96"/>
      <c r="D62" s="88"/>
      <c r="E62" s="88"/>
      <c r="F62" s="89"/>
    </row>
    <row r="63" spans="1:6" s="16" customFormat="1" ht="54" customHeight="1" x14ac:dyDescent="0.2">
      <c r="A63" s="29">
        <v>41051000</v>
      </c>
      <c r="B63" s="29" t="s">
        <v>44</v>
      </c>
      <c r="C63" s="33">
        <f>C65</f>
        <v>585460</v>
      </c>
      <c r="D63" s="90"/>
      <c r="E63" s="90"/>
      <c r="F63" s="90"/>
    </row>
    <row r="64" spans="1:6" s="16" customFormat="1" ht="30.75" customHeight="1" x14ac:dyDescent="0.2">
      <c r="A64" s="29"/>
      <c r="B64" s="35" t="s">
        <v>10</v>
      </c>
      <c r="C64" s="57"/>
      <c r="D64" s="90"/>
      <c r="E64" s="90"/>
      <c r="F64" s="90"/>
    </row>
    <row r="65" spans="1:6" s="16" customFormat="1" ht="66.75" customHeight="1" x14ac:dyDescent="0.2">
      <c r="A65" s="29"/>
      <c r="B65" s="35" t="s">
        <v>82</v>
      </c>
      <c r="C65" s="58">
        <v>585460</v>
      </c>
      <c r="D65" s="90"/>
      <c r="E65" s="90"/>
      <c r="F65" s="90"/>
    </row>
    <row r="66" spans="1:6" s="6" customFormat="1" ht="19.5" customHeight="1" x14ac:dyDescent="0.3">
      <c r="A66" s="56" t="s">
        <v>50</v>
      </c>
      <c r="B66" s="34" t="s">
        <v>30</v>
      </c>
      <c r="C66" s="54">
        <v>585460</v>
      </c>
    </row>
    <row r="67" spans="1:6" s="10" customFormat="1" ht="29.25" customHeight="1" x14ac:dyDescent="1">
      <c r="A67" s="39"/>
      <c r="B67" s="40" t="s">
        <v>12</v>
      </c>
      <c r="C67" s="83">
        <f>C68+C69</f>
        <v>95335344.829999998</v>
      </c>
    </row>
    <row r="68" spans="1:6" s="10" customFormat="1" ht="29.25" customHeight="1" x14ac:dyDescent="1">
      <c r="A68" s="39"/>
      <c r="B68" s="40" t="s">
        <v>3</v>
      </c>
      <c r="C68" s="83">
        <f>C18+C20+C22+C24+C32+C42+C28+C58</f>
        <v>94749884.829999998</v>
      </c>
    </row>
    <row r="69" spans="1:6" s="10" customFormat="1" ht="29.25" customHeight="1" x14ac:dyDescent="1">
      <c r="A69" s="39"/>
      <c r="B69" s="40" t="s">
        <v>4</v>
      </c>
      <c r="C69" s="33">
        <f>C63</f>
        <v>585460</v>
      </c>
    </row>
    <row r="70" spans="1:6" s="6" customFormat="1" ht="0.75" customHeight="1" x14ac:dyDescent="0.25">
      <c r="A70" s="41"/>
      <c r="B70" s="41"/>
      <c r="C70" s="41"/>
    </row>
    <row r="71" spans="1:6" ht="18" x14ac:dyDescent="0.25">
      <c r="A71" s="42"/>
      <c r="B71" s="42"/>
      <c r="C71" s="42"/>
    </row>
    <row r="72" spans="1:6" ht="18" x14ac:dyDescent="0.25">
      <c r="A72" s="42"/>
      <c r="B72" s="42"/>
      <c r="C72" s="43"/>
    </row>
    <row r="73" spans="1:6" ht="18" x14ac:dyDescent="0.25">
      <c r="A73" s="42"/>
      <c r="B73" s="42"/>
      <c r="C73" s="43"/>
    </row>
    <row r="74" spans="1:6" ht="18" x14ac:dyDescent="0.25">
      <c r="A74" s="42"/>
      <c r="B74" s="42"/>
      <c r="C74" s="42"/>
    </row>
    <row r="75" spans="1:6" ht="18" x14ac:dyDescent="0.25">
      <c r="A75" s="42"/>
      <c r="B75" s="42"/>
      <c r="C75" s="42"/>
    </row>
    <row r="76" spans="1:6" ht="18" x14ac:dyDescent="0.25">
      <c r="A76" s="42"/>
      <c r="B76" s="42"/>
      <c r="C76" s="42"/>
    </row>
    <row r="77" spans="1:6" ht="18" x14ac:dyDescent="0.25">
      <c r="A77" s="42"/>
      <c r="B77" s="42"/>
      <c r="C77" s="42"/>
    </row>
    <row r="78" spans="1:6" ht="18" x14ac:dyDescent="0.25">
      <c r="A78" s="42"/>
      <c r="B78" s="42"/>
      <c r="C78" s="42"/>
    </row>
    <row r="79" spans="1:6" ht="18" x14ac:dyDescent="0.25">
      <c r="A79" s="42"/>
      <c r="B79" s="42"/>
      <c r="C79" s="42"/>
    </row>
    <row r="80" spans="1:6" ht="18" x14ac:dyDescent="0.25">
      <c r="A80" s="42"/>
      <c r="B80" s="42"/>
      <c r="C80" s="42"/>
    </row>
    <row r="81" spans="1:3" ht="18" x14ac:dyDescent="0.25">
      <c r="A81" s="42"/>
      <c r="B81" s="42"/>
      <c r="C81" s="42"/>
    </row>
    <row r="82" spans="1:3" ht="18" x14ac:dyDescent="0.25">
      <c r="A82" s="42"/>
      <c r="B82" s="42"/>
      <c r="C82" s="42"/>
    </row>
    <row r="83" spans="1:3" ht="18" x14ac:dyDescent="0.25">
      <c r="A83" s="42"/>
      <c r="B83" s="42"/>
      <c r="C83" s="42"/>
    </row>
    <row r="84" spans="1:3" ht="18" x14ac:dyDescent="0.25">
      <c r="A84" s="42"/>
      <c r="B84" s="42"/>
      <c r="C84" s="42"/>
    </row>
    <row r="85" spans="1:3" ht="18" x14ac:dyDescent="0.25">
      <c r="A85" s="42"/>
      <c r="B85" s="42"/>
      <c r="C85" s="42"/>
    </row>
    <row r="86" spans="1:3" ht="18" x14ac:dyDescent="0.25">
      <c r="A86" s="42"/>
      <c r="B86" s="42"/>
      <c r="C86" s="42"/>
    </row>
    <row r="87" spans="1:3" ht="18" x14ac:dyDescent="0.25">
      <c r="A87" s="42"/>
      <c r="B87" s="42"/>
      <c r="C87" s="42"/>
    </row>
    <row r="88" spans="1:3" ht="18" x14ac:dyDescent="0.25">
      <c r="A88" s="42"/>
      <c r="B88" s="42"/>
      <c r="C88" s="42"/>
    </row>
    <row r="89" spans="1:3" ht="18" x14ac:dyDescent="0.25">
      <c r="A89" s="42"/>
      <c r="B89" s="42"/>
      <c r="C89" s="42"/>
    </row>
    <row r="90" spans="1:3" ht="18" x14ac:dyDescent="0.25">
      <c r="A90" s="42"/>
      <c r="B90" s="42"/>
      <c r="C90" s="42"/>
    </row>
    <row r="91" spans="1:3" ht="18" x14ac:dyDescent="0.25">
      <c r="A91" s="42"/>
      <c r="B91" s="42"/>
      <c r="C91" s="42"/>
    </row>
    <row r="92" spans="1:3" ht="18" x14ac:dyDescent="0.25">
      <c r="A92" s="42"/>
      <c r="B92" s="42"/>
      <c r="C92" s="42"/>
    </row>
    <row r="93" spans="1:3" ht="18" x14ac:dyDescent="0.25">
      <c r="A93" s="42"/>
      <c r="B93" s="42"/>
      <c r="C93" s="42"/>
    </row>
    <row r="94" spans="1:3" ht="18" x14ac:dyDescent="0.25">
      <c r="A94" s="42"/>
      <c r="B94" s="42"/>
      <c r="C94" s="42"/>
    </row>
    <row r="95" spans="1:3" ht="18" x14ac:dyDescent="0.25">
      <c r="A95" s="42"/>
      <c r="B95" s="42"/>
      <c r="C95" s="42"/>
    </row>
    <row r="96" spans="1:3" ht="18" x14ac:dyDescent="0.25">
      <c r="A96" s="42"/>
      <c r="B96" s="42"/>
      <c r="C96" s="42"/>
    </row>
    <row r="97" spans="1:3" ht="18" x14ac:dyDescent="0.25">
      <c r="A97" s="42"/>
      <c r="B97" s="42"/>
      <c r="C97" s="42"/>
    </row>
    <row r="98" spans="1:3" ht="18" x14ac:dyDescent="0.25">
      <c r="A98" s="42"/>
      <c r="B98" s="42"/>
      <c r="C98" s="42"/>
    </row>
    <row r="99" spans="1:3" ht="18" x14ac:dyDescent="0.25">
      <c r="A99" s="42"/>
      <c r="B99" s="42"/>
      <c r="C99" s="42"/>
    </row>
    <row r="100" spans="1:3" ht="18" x14ac:dyDescent="0.25">
      <c r="A100" s="42"/>
      <c r="B100" s="42"/>
      <c r="C100" s="42"/>
    </row>
    <row r="101" spans="1:3" ht="18" x14ac:dyDescent="0.25">
      <c r="A101" s="42"/>
      <c r="B101" s="42"/>
      <c r="C101" s="42"/>
    </row>
    <row r="102" spans="1:3" ht="18" x14ac:dyDescent="0.25">
      <c r="A102" s="42"/>
      <c r="B102" s="42"/>
      <c r="C102" s="42"/>
    </row>
    <row r="103" spans="1:3" ht="18" x14ac:dyDescent="0.25">
      <c r="A103" s="42"/>
      <c r="B103" s="42"/>
      <c r="C103" s="42"/>
    </row>
    <row r="104" spans="1:3" ht="18" x14ac:dyDescent="0.25">
      <c r="A104" s="42"/>
      <c r="B104" s="42"/>
      <c r="C104" s="42"/>
    </row>
    <row r="105" spans="1:3" ht="18" x14ac:dyDescent="0.25">
      <c r="A105" s="42"/>
      <c r="B105" s="42"/>
      <c r="C105" s="42"/>
    </row>
    <row r="106" spans="1:3" ht="18" x14ac:dyDescent="0.25">
      <c r="A106" s="42"/>
      <c r="B106" s="42"/>
      <c r="C106" s="42"/>
    </row>
    <row r="107" spans="1:3" ht="18" x14ac:dyDescent="0.25">
      <c r="A107" s="42"/>
      <c r="B107" s="42"/>
      <c r="C107" s="42"/>
    </row>
    <row r="108" spans="1:3" ht="18" x14ac:dyDescent="0.25">
      <c r="A108" s="42"/>
      <c r="B108" s="42"/>
      <c r="C108" s="42"/>
    </row>
    <row r="109" spans="1:3" ht="18" x14ac:dyDescent="0.25">
      <c r="A109" s="42"/>
      <c r="B109" s="42"/>
      <c r="C109" s="42"/>
    </row>
    <row r="110" spans="1:3" ht="18" x14ac:dyDescent="0.25">
      <c r="A110" s="42"/>
      <c r="B110" s="42"/>
      <c r="C110" s="42"/>
    </row>
    <row r="111" spans="1:3" ht="18" x14ac:dyDescent="0.25">
      <c r="A111" s="42"/>
      <c r="B111" s="42"/>
      <c r="C111" s="42"/>
    </row>
    <row r="112" spans="1:3" ht="18" x14ac:dyDescent="0.25">
      <c r="A112" s="42"/>
      <c r="B112" s="42"/>
      <c r="C112" s="42"/>
    </row>
    <row r="113" spans="1:3" ht="18" x14ac:dyDescent="0.25">
      <c r="A113" s="42"/>
      <c r="B113" s="42"/>
      <c r="C113" s="42"/>
    </row>
    <row r="114" spans="1:3" ht="18" x14ac:dyDescent="0.25">
      <c r="A114" s="42"/>
      <c r="B114" s="42"/>
      <c r="C114" s="42"/>
    </row>
    <row r="115" spans="1:3" ht="18" x14ac:dyDescent="0.25">
      <c r="A115" s="11"/>
      <c r="B115" s="11"/>
      <c r="C115" s="11"/>
    </row>
    <row r="116" spans="1:3" ht="18" x14ac:dyDescent="0.25">
      <c r="A116" s="11"/>
      <c r="B116" s="11"/>
      <c r="C116" s="11"/>
    </row>
    <row r="117" spans="1:3" ht="18" x14ac:dyDescent="0.25">
      <c r="A117" s="11"/>
      <c r="B117" s="11"/>
      <c r="C117" s="1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7"/>
      <c r="B121" s="7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</sheetData>
  <sheetProtection selectLockedCells="1" selectUnlockedCells="1"/>
  <mergeCells count="4">
    <mergeCell ref="A11:C11"/>
    <mergeCell ref="A14:C14"/>
    <mergeCell ref="A17:C17"/>
    <mergeCell ref="A62:C6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9" firstPageNumber="0" fitToHeight="4" orientation="portrait" r:id="rId1"/>
  <headerFooter alignWithMargins="0"/>
  <rowBreaks count="1" manualBreakCount="1">
    <brk id="3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Zeros="0" view="pageBreakPreview" topLeftCell="A37" zoomScale="70" zoomScaleNormal="60" zoomScaleSheetLayoutView="70" zoomScalePageLayoutView="25" workbookViewId="0">
      <selection activeCell="A51" sqref="A51:XFD55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18.140625" style="4" customWidth="1"/>
    <col min="5" max="5" width="15" style="4" customWidth="1"/>
    <col min="6" max="6" width="16.85546875" style="4" customWidth="1"/>
    <col min="7" max="16384" width="9.140625" style="4"/>
  </cols>
  <sheetData>
    <row r="1" spans="1:6" ht="18.75" x14ac:dyDescent="0.3">
      <c r="E1" s="18" t="s">
        <v>24</v>
      </c>
    </row>
    <row r="2" spans="1:6" ht="42" customHeight="1" x14ac:dyDescent="0.3">
      <c r="A2" s="11"/>
      <c r="B2" s="12"/>
      <c r="C2" s="11"/>
      <c r="D2" s="11"/>
      <c r="E2" s="98" t="s">
        <v>64</v>
      </c>
      <c r="F2" s="98"/>
    </row>
    <row r="3" spans="1:6" ht="48.75" customHeight="1" x14ac:dyDescent="0.2">
      <c r="A3" s="94" t="s">
        <v>6</v>
      </c>
      <c r="B3" s="94"/>
      <c r="C3" s="94"/>
      <c r="D3" s="94"/>
      <c r="E3" s="94"/>
      <c r="F3" s="94"/>
    </row>
    <row r="4" spans="1:6" ht="40.5" customHeight="1" x14ac:dyDescent="0.3">
      <c r="A4" s="11"/>
      <c r="B4" s="12"/>
      <c r="C4" s="11"/>
      <c r="D4" s="13"/>
      <c r="E4" s="13"/>
      <c r="F4" s="13" t="s">
        <v>20</v>
      </c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11" t="s">
        <v>1</v>
      </c>
      <c r="F5" s="112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13">
        <v>5</v>
      </c>
      <c r="F6" s="114"/>
    </row>
    <row r="7" spans="1:6" s="16" customFormat="1" ht="34.5" customHeight="1" x14ac:dyDescent="0.2">
      <c r="A7" s="95" t="s">
        <v>14</v>
      </c>
      <c r="B7" s="96"/>
      <c r="C7" s="96"/>
      <c r="D7" s="96"/>
      <c r="E7" s="96"/>
      <c r="F7" s="97"/>
    </row>
    <row r="8" spans="1:6" s="16" customFormat="1" ht="34.5" customHeight="1" x14ac:dyDescent="0.2">
      <c r="A8" s="87">
        <v>119100</v>
      </c>
      <c r="B8" s="87">
        <v>9100</v>
      </c>
      <c r="C8" s="87" t="s">
        <v>83</v>
      </c>
      <c r="D8" s="66">
        <f>D9</f>
        <v>50000</v>
      </c>
      <c r="E8" s="123">
        <v>50000</v>
      </c>
      <c r="F8" s="124"/>
    </row>
    <row r="9" spans="1:6" s="16" customFormat="1" ht="53.25" customHeight="1" x14ac:dyDescent="0.2">
      <c r="A9" s="87">
        <v>119150</v>
      </c>
      <c r="B9" s="87">
        <v>9150</v>
      </c>
      <c r="C9" s="87" t="s">
        <v>22</v>
      </c>
      <c r="D9" s="66">
        <f>D11</f>
        <v>50000</v>
      </c>
      <c r="E9" s="99">
        <v>50000</v>
      </c>
      <c r="F9" s="100"/>
    </row>
    <row r="10" spans="1:6" s="16" customFormat="1" ht="24.75" customHeight="1" x14ac:dyDescent="0.2">
      <c r="A10" s="24"/>
      <c r="B10" s="78"/>
      <c r="C10" s="32" t="s">
        <v>55</v>
      </c>
      <c r="D10" s="78"/>
      <c r="E10" s="99"/>
      <c r="F10" s="100"/>
    </row>
    <row r="11" spans="1:6" s="16" customFormat="1" ht="45" customHeight="1" x14ac:dyDescent="0.2">
      <c r="A11" s="24"/>
      <c r="B11" s="78"/>
      <c r="C11" s="81" t="s">
        <v>84</v>
      </c>
      <c r="D11" s="80">
        <v>50000</v>
      </c>
      <c r="E11" s="99">
        <v>50000</v>
      </c>
      <c r="F11" s="100"/>
    </row>
    <row r="12" spans="1:6" s="16" customFormat="1" ht="32.25" customHeight="1" x14ac:dyDescent="0.3">
      <c r="A12" s="56" t="s">
        <v>65</v>
      </c>
      <c r="B12" s="77"/>
      <c r="C12" s="32" t="s">
        <v>66</v>
      </c>
      <c r="D12" s="25">
        <f>D11</f>
        <v>50000</v>
      </c>
      <c r="E12" s="99">
        <f>E11</f>
        <v>50000</v>
      </c>
      <c r="F12" s="100"/>
    </row>
    <row r="13" spans="1:6" s="16" customFormat="1" ht="40.5" customHeight="1" x14ac:dyDescent="0.2">
      <c r="A13" s="117" t="s">
        <v>18</v>
      </c>
      <c r="B13" s="119">
        <v>9700</v>
      </c>
      <c r="C13" s="117" t="s">
        <v>17</v>
      </c>
      <c r="D13" s="115">
        <f>D19+D15</f>
        <v>10132780</v>
      </c>
      <c r="E13" s="107">
        <v>10132780</v>
      </c>
      <c r="F13" s="108"/>
    </row>
    <row r="14" spans="1:6" s="16" customFormat="1" ht="19.5" customHeight="1" x14ac:dyDescent="0.2">
      <c r="A14" s="118"/>
      <c r="B14" s="120"/>
      <c r="C14" s="118"/>
      <c r="D14" s="116"/>
      <c r="E14" s="109"/>
      <c r="F14" s="110"/>
    </row>
    <row r="15" spans="1:6" s="16" customFormat="1" ht="75" x14ac:dyDescent="0.2">
      <c r="A15" s="48" t="s">
        <v>74</v>
      </c>
      <c r="B15" s="49">
        <v>9730</v>
      </c>
      <c r="C15" s="81" t="s">
        <v>73</v>
      </c>
      <c r="D15" s="80">
        <v>10000000</v>
      </c>
      <c r="E15" s="99">
        <v>10000000</v>
      </c>
      <c r="F15" s="100"/>
    </row>
    <row r="16" spans="1:6" s="16" customFormat="1" ht="19.5" customHeight="1" x14ac:dyDescent="0.2">
      <c r="A16" s="48"/>
      <c r="B16" s="49"/>
      <c r="C16" s="32" t="s">
        <v>55</v>
      </c>
      <c r="D16" s="80"/>
      <c r="E16" s="99"/>
      <c r="F16" s="100"/>
    </row>
    <row r="17" spans="1:6" s="16" customFormat="1" ht="56.25" x14ac:dyDescent="0.2">
      <c r="A17" s="48"/>
      <c r="B17" s="49"/>
      <c r="C17" s="35" t="s">
        <v>76</v>
      </c>
      <c r="D17" s="80">
        <v>10000000</v>
      </c>
      <c r="E17" s="99">
        <v>10000000</v>
      </c>
      <c r="F17" s="100"/>
    </row>
    <row r="18" spans="1:6" s="16" customFormat="1" ht="19.5" customHeight="1" x14ac:dyDescent="0.3">
      <c r="A18" s="56" t="s">
        <v>50</v>
      </c>
      <c r="B18" s="26"/>
      <c r="C18" s="34" t="s">
        <v>30</v>
      </c>
      <c r="D18" s="27">
        <f>D15</f>
        <v>10000000</v>
      </c>
      <c r="E18" s="99">
        <f>E15</f>
        <v>10000000</v>
      </c>
      <c r="F18" s="100"/>
    </row>
    <row r="19" spans="1:6" s="16" customFormat="1" ht="29.25" customHeight="1" x14ac:dyDescent="0.2">
      <c r="A19" s="48" t="s">
        <v>29</v>
      </c>
      <c r="B19" s="49">
        <v>9770</v>
      </c>
      <c r="C19" s="55" t="s">
        <v>26</v>
      </c>
      <c r="D19" s="50">
        <f>D22+D24+D26</f>
        <v>132780</v>
      </c>
      <c r="E19" s="105">
        <v>132780</v>
      </c>
      <c r="F19" s="106"/>
    </row>
    <row r="20" spans="1:6" s="16" customFormat="1" ht="29.25" customHeight="1" x14ac:dyDescent="0.2">
      <c r="A20" s="48"/>
      <c r="B20" s="49"/>
      <c r="C20" s="60" t="s">
        <v>55</v>
      </c>
      <c r="D20" s="50"/>
      <c r="E20" s="105"/>
      <c r="F20" s="106"/>
    </row>
    <row r="21" spans="1:6" s="16" customFormat="1" ht="44.25" customHeight="1" x14ac:dyDescent="0.2">
      <c r="A21" s="48"/>
      <c r="B21" s="49"/>
      <c r="C21" s="59" t="s">
        <v>56</v>
      </c>
      <c r="D21" s="50">
        <v>52880</v>
      </c>
      <c r="E21" s="105">
        <v>52880</v>
      </c>
      <c r="F21" s="106"/>
    </row>
    <row r="22" spans="1:6" s="17" customFormat="1" ht="29.25" customHeight="1" x14ac:dyDescent="0.3">
      <c r="A22" s="56" t="s">
        <v>50</v>
      </c>
      <c r="B22" s="26"/>
      <c r="C22" s="34" t="s">
        <v>30</v>
      </c>
      <c r="D22" s="27">
        <f>E22</f>
        <v>52880</v>
      </c>
      <c r="E22" s="99">
        <v>52880</v>
      </c>
      <c r="F22" s="100"/>
    </row>
    <row r="23" spans="1:6" s="17" customFormat="1" ht="73.5" customHeight="1" x14ac:dyDescent="0.2">
      <c r="A23" s="48"/>
      <c r="B23" s="49"/>
      <c r="C23" s="30" t="s">
        <v>54</v>
      </c>
      <c r="D23" s="61">
        <v>50000</v>
      </c>
      <c r="E23" s="99">
        <f>D23</f>
        <v>50000</v>
      </c>
      <c r="F23" s="100"/>
    </row>
    <row r="24" spans="1:6" s="17" customFormat="1" ht="29.25" customHeight="1" x14ac:dyDescent="0.3">
      <c r="A24" s="56" t="s">
        <v>50</v>
      </c>
      <c r="B24" s="26"/>
      <c r="C24" s="32" t="s">
        <v>30</v>
      </c>
      <c r="D24" s="27">
        <v>50000</v>
      </c>
      <c r="E24" s="99">
        <f>D24</f>
        <v>50000</v>
      </c>
      <c r="F24" s="100"/>
    </row>
    <row r="25" spans="1:6" s="17" customFormat="1" ht="80.25" customHeight="1" x14ac:dyDescent="0.2">
      <c r="A25" s="75"/>
      <c r="B25" s="76"/>
      <c r="C25" s="30" t="s">
        <v>67</v>
      </c>
      <c r="D25" s="61">
        <v>29900</v>
      </c>
      <c r="E25" s="105">
        <f>D25</f>
        <v>29900</v>
      </c>
      <c r="F25" s="106"/>
    </row>
    <row r="26" spans="1:6" s="17" customFormat="1" ht="29.25" customHeight="1" x14ac:dyDescent="0.3">
      <c r="A26" s="56" t="s">
        <v>65</v>
      </c>
      <c r="B26" s="77"/>
      <c r="C26" s="34" t="s">
        <v>66</v>
      </c>
      <c r="D26" s="74">
        <v>29900</v>
      </c>
      <c r="E26" s="99">
        <f>D26</f>
        <v>29900</v>
      </c>
      <c r="F26" s="100"/>
    </row>
    <row r="27" spans="1:6" s="17" customFormat="1" ht="29.25" customHeight="1" x14ac:dyDescent="0.3">
      <c r="A27" s="71"/>
      <c r="B27" s="72"/>
      <c r="C27" s="73"/>
      <c r="D27" s="74"/>
      <c r="E27" s="99"/>
      <c r="F27" s="100"/>
    </row>
    <row r="28" spans="1:6" s="67" customFormat="1" ht="39.75" customHeight="1" x14ac:dyDescent="0.25">
      <c r="A28" s="63" t="s">
        <v>57</v>
      </c>
      <c r="B28" s="64">
        <v>9800</v>
      </c>
      <c r="C28" s="65" t="s">
        <v>58</v>
      </c>
      <c r="D28" s="86">
        <f>D34</f>
        <v>1438243.72</v>
      </c>
      <c r="E28" s="101">
        <f>E34</f>
        <v>1438243.72</v>
      </c>
      <c r="F28" s="102"/>
    </row>
    <row r="29" spans="1:6" s="67" customFormat="1" ht="29.25" customHeight="1" x14ac:dyDescent="0.25">
      <c r="A29" s="68"/>
      <c r="B29" s="69"/>
      <c r="C29" s="60" t="s">
        <v>10</v>
      </c>
      <c r="D29" s="70"/>
      <c r="E29" s="103"/>
      <c r="F29" s="104"/>
    </row>
    <row r="30" spans="1:6" s="67" customFormat="1" ht="51.75" customHeight="1" x14ac:dyDescent="0.25">
      <c r="A30" s="68"/>
      <c r="B30" s="69"/>
      <c r="C30" s="30" t="s">
        <v>59</v>
      </c>
      <c r="D30" s="27">
        <f>510000-38000</f>
        <v>472000</v>
      </c>
      <c r="E30" s="99">
        <f>D30</f>
        <v>472000</v>
      </c>
      <c r="F30" s="100"/>
    </row>
    <row r="31" spans="1:6" s="67" customFormat="1" ht="72.75" customHeight="1" x14ac:dyDescent="0.3">
      <c r="A31" s="56"/>
      <c r="B31" s="26"/>
      <c r="C31" s="30" t="s">
        <v>63</v>
      </c>
      <c r="D31" s="27">
        <f>250000+150000+200000</f>
        <v>600000</v>
      </c>
      <c r="E31" s="99">
        <f>D31</f>
        <v>600000</v>
      </c>
      <c r="F31" s="100"/>
    </row>
    <row r="32" spans="1:6" s="67" customFormat="1" ht="56.25" x14ac:dyDescent="0.3">
      <c r="A32" s="56"/>
      <c r="B32" s="26"/>
      <c r="C32" s="30" t="s">
        <v>68</v>
      </c>
      <c r="D32" s="27">
        <v>120000</v>
      </c>
      <c r="E32" s="99">
        <f t="shared" ref="E32" si="0">D32</f>
        <v>120000</v>
      </c>
      <c r="F32" s="100"/>
    </row>
    <row r="33" spans="1:9" s="67" customFormat="1" ht="37.5" x14ac:dyDescent="0.3">
      <c r="A33" s="56"/>
      <c r="B33" s="26"/>
      <c r="C33" s="30" t="s">
        <v>78</v>
      </c>
      <c r="D33" s="84">
        <f>34092.72+212151</f>
        <v>246243.72</v>
      </c>
      <c r="E33" s="121">
        <f>34092.72+212151</f>
        <v>246243.72</v>
      </c>
      <c r="F33" s="122"/>
    </row>
    <row r="34" spans="1:9" s="17" customFormat="1" ht="29.25" customHeight="1" x14ac:dyDescent="0.3">
      <c r="A34" s="56" t="s">
        <v>77</v>
      </c>
      <c r="B34" s="62"/>
      <c r="C34" s="32" t="s">
        <v>0</v>
      </c>
      <c r="D34" s="84">
        <f>SUM(D30:D33)</f>
        <v>1438243.72</v>
      </c>
      <c r="E34" s="121">
        <f>SUM(E30:E33)</f>
        <v>1438243.72</v>
      </c>
      <c r="F34" s="122">
        <f t="shared" ref="F34" si="1">SUM(F30:F32)</f>
        <v>0</v>
      </c>
    </row>
    <row r="35" spans="1:9" s="16" customFormat="1" ht="29.25" customHeight="1" x14ac:dyDescent="0.2">
      <c r="A35" s="95" t="s">
        <v>13</v>
      </c>
      <c r="B35" s="96"/>
      <c r="C35" s="96"/>
      <c r="D35" s="96"/>
      <c r="E35" s="96"/>
      <c r="F35" s="97"/>
      <c r="I35" s="28"/>
    </row>
    <row r="36" spans="1:9" s="16" customFormat="1" ht="42" customHeight="1" x14ac:dyDescent="0.2">
      <c r="A36" s="63" t="s">
        <v>71</v>
      </c>
      <c r="B36" s="64">
        <v>9770</v>
      </c>
      <c r="C36" s="65" t="s">
        <v>26</v>
      </c>
      <c r="D36" s="66">
        <f>D38+D40</f>
        <v>2626550</v>
      </c>
      <c r="E36" s="125">
        <f>D36</f>
        <v>2626550</v>
      </c>
      <c r="F36" s="126"/>
      <c r="I36" s="28"/>
    </row>
    <row r="37" spans="1:9" s="16" customFormat="1" ht="29.25" customHeight="1" x14ac:dyDescent="0.2">
      <c r="A37" s="78"/>
      <c r="B37" s="78"/>
      <c r="C37" s="32" t="s">
        <v>55</v>
      </c>
      <c r="D37" s="78"/>
      <c r="E37" s="99"/>
      <c r="F37" s="100"/>
      <c r="I37" s="28"/>
    </row>
    <row r="38" spans="1:9" s="16" customFormat="1" ht="29.25" customHeight="1" x14ac:dyDescent="0.2">
      <c r="A38" s="78"/>
      <c r="B38" s="78"/>
      <c r="C38" s="79" t="s">
        <v>72</v>
      </c>
      <c r="D38" s="27">
        <v>1159350</v>
      </c>
      <c r="E38" s="99">
        <v>1159350</v>
      </c>
      <c r="F38" s="100"/>
      <c r="I38" s="28"/>
    </row>
    <row r="39" spans="1:9" s="16" customFormat="1" ht="29.25" customHeight="1" x14ac:dyDescent="0.3">
      <c r="A39" s="56" t="s">
        <v>50</v>
      </c>
      <c r="B39" s="26"/>
      <c r="C39" s="32" t="s">
        <v>30</v>
      </c>
      <c r="D39" s="27">
        <f>SUM(D38)</f>
        <v>1159350</v>
      </c>
      <c r="E39" s="99">
        <f>E36</f>
        <v>2626550</v>
      </c>
      <c r="F39" s="100"/>
      <c r="I39" s="28"/>
    </row>
    <row r="40" spans="1:9" s="16" customFormat="1" ht="86.25" customHeight="1" x14ac:dyDescent="0.3">
      <c r="A40" s="71"/>
      <c r="B40" s="72"/>
      <c r="C40" s="79" t="s">
        <v>81</v>
      </c>
      <c r="D40" s="74">
        <v>1467200</v>
      </c>
      <c r="E40" s="99">
        <v>1467200</v>
      </c>
      <c r="F40" s="100"/>
      <c r="I40" s="28"/>
    </row>
    <row r="41" spans="1:9" s="16" customFormat="1" ht="29.25" customHeight="1" x14ac:dyDescent="0.3">
      <c r="A41" s="56" t="s">
        <v>50</v>
      </c>
      <c r="B41" s="26"/>
      <c r="C41" s="32" t="s">
        <v>30</v>
      </c>
      <c r="D41" s="27">
        <f>SUM(D40)</f>
        <v>1467200</v>
      </c>
      <c r="E41" s="99">
        <f>E40</f>
        <v>1467200</v>
      </c>
      <c r="F41" s="100"/>
      <c r="I41" s="28"/>
    </row>
    <row r="42" spans="1:9" s="67" customFormat="1" ht="39.75" customHeight="1" x14ac:dyDescent="0.25">
      <c r="A42" s="63" t="s">
        <v>57</v>
      </c>
      <c r="B42" s="64">
        <v>9800</v>
      </c>
      <c r="C42" s="65" t="s">
        <v>58</v>
      </c>
      <c r="D42" s="66">
        <f>D45</f>
        <v>118000</v>
      </c>
      <c r="E42" s="125">
        <f>D42</f>
        <v>118000</v>
      </c>
      <c r="F42" s="126"/>
    </row>
    <row r="43" spans="1:9" s="67" customFormat="1" ht="39.75" customHeight="1" x14ac:dyDescent="0.25">
      <c r="A43" s="63"/>
      <c r="B43" s="64"/>
      <c r="C43" s="30" t="s">
        <v>59</v>
      </c>
      <c r="D43" s="27">
        <v>38000</v>
      </c>
      <c r="E43" s="99">
        <v>38000</v>
      </c>
      <c r="F43" s="100"/>
    </row>
    <row r="44" spans="1:9" s="67" customFormat="1" ht="56.25" x14ac:dyDescent="0.3">
      <c r="A44" s="56"/>
      <c r="B44" s="26"/>
      <c r="C44" s="30" t="s">
        <v>68</v>
      </c>
      <c r="D44" s="27">
        <v>80000</v>
      </c>
      <c r="E44" s="99">
        <f>D44</f>
        <v>80000</v>
      </c>
      <c r="F44" s="100"/>
    </row>
    <row r="45" spans="1:9" s="17" customFormat="1" ht="29.25" customHeight="1" x14ac:dyDescent="0.3">
      <c r="A45" s="56" t="s">
        <v>77</v>
      </c>
      <c r="B45" s="62"/>
      <c r="C45" s="32" t="s">
        <v>0</v>
      </c>
      <c r="D45" s="27">
        <f>SUM(D43:D44)</f>
        <v>118000</v>
      </c>
      <c r="E45" s="99">
        <f>E42</f>
        <v>118000</v>
      </c>
      <c r="F45" s="100"/>
    </row>
    <row r="46" spans="1:9" s="16" customFormat="1" ht="29.25" customHeight="1" x14ac:dyDescent="0.3">
      <c r="A46" s="15"/>
      <c r="B46" s="14"/>
      <c r="C46" s="9" t="s">
        <v>12</v>
      </c>
      <c r="D46" s="85">
        <f>D47+D48</f>
        <v>14365573.720000001</v>
      </c>
      <c r="E46" s="127"/>
      <c r="F46" s="128"/>
    </row>
    <row r="47" spans="1:9" s="16" customFormat="1" ht="29.25" customHeight="1" x14ac:dyDescent="0.3">
      <c r="A47" s="15"/>
      <c r="B47" s="14"/>
      <c r="C47" s="9" t="s">
        <v>3</v>
      </c>
      <c r="D47" s="85">
        <f>D13+D28+D8</f>
        <v>11621023.720000001</v>
      </c>
      <c r="E47" s="127"/>
      <c r="F47" s="128"/>
    </row>
    <row r="48" spans="1:9" s="16" customFormat="1" ht="29.25" customHeight="1" x14ac:dyDescent="0.3">
      <c r="A48" s="15"/>
      <c r="B48" s="14"/>
      <c r="C48" s="9" t="s">
        <v>4</v>
      </c>
      <c r="D48" s="85">
        <f>D42+D36</f>
        <v>2744550</v>
      </c>
      <c r="E48" s="127"/>
      <c r="F48" s="128"/>
    </row>
    <row r="51" spans="2:5" ht="20.25" x14ac:dyDescent="0.3">
      <c r="B51" s="22" t="s">
        <v>27</v>
      </c>
      <c r="C51" s="23"/>
      <c r="D51" s="23"/>
      <c r="E51" s="22" t="s">
        <v>37</v>
      </c>
    </row>
    <row r="52" spans="2:5" ht="20.25" x14ac:dyDescent="0.3">
      <c r="B52" s="23"/>
      <c r="C52" s="23"/>
      <c r="D52" s="23"/>
      <c r="E52" s="23"/>
    </row>
    <row r="53" spans="2:5" ht="20.25" x14ac:dyDescent="0.3">
      <c r="B53" s="93" t="s">
        <v>87</v>
      </c>
      <c r="C53" s="93"/>
      <c r="D53" s="93"/>
      <c r="E53" s="93"/>
    </row>
    <row r="54" spans="2:5" ht="20.25" x14ac:dyDescent="0.3">
      <c r="B54" s="93" t="s">
        <v>88</v>
      </c>
      <c r="C54" s="93"/>
      <c r="D54" s="93"/>
      <c r="E54" s="93"/>
    </row>
    <row r="55" spans="2:5" ht="20.25" x14ac:dyDescent="0.3">
      <c r="B55" s="93" t="s">
        <v>89</v>
      </c>
      <c r="C55" s="93"/>
      <c r="D55" s="93"/>
      <c r="E55" s="93" t="s">
        <v>90</v>
      </c>
    </row>
  </sheetData>
  <sheetProtection selectLockedCells="1" selectUnlockedCells="1"/>
  <mergeCells count="49">
    <mergeCell ref="E12:F12"/>
    <mergeCell ref="E8:F8"/>
    <mergeCell ref="E38:F38"/>
    <mergeCell ref="E36:F36"/>
    <mergeCell ref="E48:F48"/>
    <mergeCell ref="E46:F46"/>
    <mergeCell ref="E47:F47"/>
    <mergeCell ref="E42:F42"/>
    <mergeCell ref="E44:F44"/>
    <mergeCell ref="E45:F45"/>
    <mergeCell ref="E43:F43"/>
    <mergeCell ref="E39:F39"/>
    <mergeCell ref="E37:F37"/>
    <mergeCell ref="E41:F41"/>
    <mergeCell ref="E40:F40"/>
    <mergeCell ref="E9:F9"/>
    <mergeCell ref="E10:F10"/>
    <mergeCell ref="E5:F5"/>
    <mergeCell ref="A7:F7"/>
    <mergeCell ref="E6:F6"/>
    <mergeCell ref="A35:F35"/>
    <mergeCell ref="D13:D14"/>
    <mergeCell ref="A13:A14"/>
    <mergeCell ref="B13:B14"/>
    <mergeCell ref="C13:C14"/>
    <mergeCell ref="E22:F22"/>
    <mergeCell ref="E19:F19"/>
    <mergeCell ref="E21:F21"/>
    <mergeCell ref="E30:F30"/>
    <mergeCell ref="E31:F31"/>
    <mergeCell ref="E34:F34"/>
    <mergeCell ref="E32:F32"/>
    <mergeCell ref="E33:F33"/>
    <mergeCell ref="E2:F2"/>
    <mergeCell ref="E23:F23"/>
    <mergeCell ref="E24:F24"/>
    <mergeCell ref="E28:F28"/>
    <mergeCell ref="E29:F29"/>
    <mergeCell ref="E20:F20"/>
    <mergeCell ref="E25:F25"/>
    <mergeCell ref="E26:F26"/>
    <mergeCell ref="E27:F27"/>
    <mergeCell ref="A3:F3"/>
    <mergeCell ref="E15:F15"/>
    <mergeCell ref="E16:F16"/>
    <mergeCell ref="E17:F17"/>
    <mergeCell ref="E18:F18"/>
    <mergeCell ref="E13:F14"/>
    <mergeCell ref="E11:F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2023-11-10T08:03:01Z</cp:lastPrinted>
  <dcterms:created xsi:type="dcterms:W3CDTF">2015-06-05T18:19:34Z</dcterms:created>
  <dcterms:modified xsi:type="dcterms:W3CDTF">2023-12-01T07:54:57Z</dcterms:modified>
</cp:coreProperties>
</file>