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Лист1!$A$1:$J$44</definedName>
  </definedNames>
  <calcPr calcId="144525"/>
  <fileRecoveryPr autoRecover="0"/>
</workbook>
</file>

<file path=xl/calcChain.xml><?xml version="1.0" encoding="utf-8"?>
<calcChain xmlns="http://schemas.openxmlformats.org/spreadsheetml/2006/main">
  <c r="H9" i="1" l="1"/>
  <c r="I9" i="1"/>
  <c r="F9" i="1"/>
  <c r="H18" i="1"/>
  <c r="G18" i="1"/>
  <c r="G11" i="1" l="1"/>
  <c r="G9" i="1" s="1"/>
  <c r="I20" i="1"/>
  <c r="J38" i="1"/>
  <c r="J39" i="1"/>
  <c r="J41" i="1"/>
  <c r="F20" i="1"/>
  <c r="F18" i="1" s="1"/>
  <c r="F8" i="1"/>
  <c r="I18" i="1" l="1"/>
  <c r="J18" i="1" s="1"/>
  <c r="F42" i="1"/>
  <c r="G8" i="1" s="1"/>
  <c r="G42" i="1" s="1"/>
  <c r="H8" i="1" s="1"/>
  <c r="H42" i="1" s="1"/>
  <c r="I8" i="1" s="1"/>
  <c r="I42" i="1" s="1"/>
  <c r="J40" i="1"/>
  <c r="J17" i="1"/>
  <c r="J32" i="1" l="1"/>
  <c r="J26" i="1" l="1"/>
  <c r="J28" i="1"/>
  <c r="J29" i="1"/>
  <c r="J30" i="1"/>
  <c r="J20" i="1"/>
  <c r="J13" i="1"/>
  <c r="J14" i="1"/>
  <c r="J15" i="1"/>
  <c r="J16" i="1"/>
  <c r="J11" i="1"/>
  <c r="J21" i="1" l="1"/>
  <c r="J23" i="1"/>
  <c r="J24" i="1"/>
  <c r="J25" i="1"/>
  <c r="J31" i="1"/>
  <c r="J33" i="1"/>
  <c r="J34" i="1"/>
  <c r="J35" i="1"/>
  <c r="J36" i="1"/>
  <c r="J37" i="1"/>
  <c r="J22" i="1" l="1"/>
  <c r="E11" i="1"/>
  <c r="E31" i="1" l="1"/>
  <c r="E32" i="1"/>
  <c r="E33" i="1"/>
  <c r="E35" i="1"/>
  <c r="E37" i="1"/>
  <c r="E12" i="1"/>
  <c r="E13" i="1"/>
  <c r="E14" i="1"/>
  <c r="E15" i="1"/>
  <c r="E16" i="1"/>
  <c r="E36" i="1" l="1"/>
  <c r="D18" i="1"/>
  <c r="E20" i="1" l="1"/>
  <c r="C18" i="1"/>
  <c r="E18" i="1" s="1"/>
  <c r="E21" i="1"/>
  <c r="E23" i="1"/>
  <c r="E25" i="1"/>
  <c r="E27" i="1"/>
  <c r="E30" i="1"/>
  <c r="E29" i="1"/>
  <c r="E22" i="1"/>
  <c r="E24" i="1"/>
  <c r="E26" i="1"/>
  <c r="E28" i="1"/>
  <c r="J12" i="1" l="1"/>
  <c r="J9" i="1" l="1"/>
  <c r="J42" i="1" s="1"/>
  <c r="J27" i="1"/>
</calcChain>
</file>

<file path=xl/sharedStrings.xml><?xml version="1.0" encoding="utf-8"?>
<sst xmlns="http://schemas.openxmlformats.org/spreadsheetml/2006/main" count="96" uniqueCount="59">
  <si>
    <t>Одиниця виміру</t>
  </si>
  <si>
    <t>2021р</t>
  </si>
  <si>
    <t>план</t>
  </si>
  <si>
    <t>%</t>
  </si>
  <si>
    <t>Доходи  всього</t>
  </si>
  <si>
    <t>в т.ч. від основної діяльності</t>
  </si>
  <si>
    <t>Витрати всього</t>
  </si>
  <si>
    <t>Назва</t>
  </si>
  <si>
    <t>Теплова енергія (юридичні особи)</t>
  </si>
  <si>
    <t>Теплова енергія (населення)</t>
  </si>
  <si>
    <t>Послуги розміщення на звалищі ТПВ</t>
  </si>
  <si>
    <t>Послуги проживання в готелі</t>
  </si>
  <si>
    <t>Оренда нежитлових приміщень</t>
  </si>
  <si>
    <t>факт, тис. грн</t>
  </si>
  <si>
    <t xml:space="preserve">Розподіл природнього газу </t>
  </si>
  <si>
    <t>Договір реструктуризації</t>
  </si>
  <si>
    <t>Електрична енергія</t>
  </si>
  <si>
    <t>Водопостачання та водовідведення</t>
  </si>
  <si>
    <t>Адміністративні витрати</t>
  </si>
  <si>
    <t>Розгортання сміттєзвалища</t>
  </si>
  <si>
    <t>Паливо  Сміттєвоз ЗІЛ</t>
  </si>
  <si>
    <t>Загальновиробничі витрати</t>
  </si>
  <si>
    <t>ЄСВ</t>
  </si>
  <si>
    <t>Земельний податок</t>
  </si>
  <si>
    <t>ПДВ</t>
  </si>
  <si>
    <t>Запасні частини</t>
  </si>
  <si>
    <t>Природній газ поточний</t>
  </si>
  <si>
    <t>Профсоюзні внески</t>
  </si>
  <si>
    <t>Денис ШОРОХОВ</t>
  </si>
  <si>
    <t>Повірка димиходів</t>
  </si>
  <si>
    <t>І кв.</t>
  </si>
  <si>
    <t>ІІ кв.</t>
  </si>
  <si>
    <t>ІІІ кв.</t>
  </si>
  <si>
    <t>ІV кв.</t>
  </si>
  <si>
    <t>Всього</t>
  </si>
  <si>
    <t xml:space="preserve"> Технічне Обслуговування </t>
  </si>
  <si>
    <t>Фінансовий результат</t>
  </si>
  <si>
    <t>тис.грн.</t>
  </si>
  <si>
    <t>План на 2024 р</t>
  </si>
  <si>
    <t>Ринок</t>
  </si>
  <si>
    <t>Анатолій КОВАЛЬ</t>
  </si>
  <si>
    <t>Залишок на 01.01.2024</t>
  </si>
  <si>
    <t>В.о.начальника КП "Комунальник"</t>
  </si>
  <si>
    <t>Заробітна плата всього нараховано</t>
  </si>
  <si>
    <t>судові стягнення ( бомбосховища)</t>
  </si>
  <si>
    <t xml:space="preserve">штраф податок на додану вартість </t>
  </si>
  <si>
    <t>Вивіз сміття ринок</t>
  </si>
  <si>
    <t>Заходи по підготовці до опалювального сезону</t>
  </si>
  <si>
    <t>Фінансові результати від діяльності підприємства</t>
  </si>
  <si>
    <t>Внески до статутного капіталу (на оплату видатків за використаний природний газ підприємства)</t>
  </si>
  <si>
    <t>Катерина ЛИСТОВСЬКА</t>
  </si>
  <si>
    <t>Провідний бухгалтер</t>
  </si>
  <si>
    <t>Економіст</t>
  </si>
  <si>
    <t>Лариса СИЗИХ</t>
  </si>
  <si>
    <t>Фінансовий план на 2024 рік</t>
  </si>
  <si>
    <t>Комунальне підприємство "Комунальник"     32447471</t>
  </si>
  <si>
    <t>Секретар селищної ради</t>
  </si>
  <si>
    <t>Ігор ЧЕРНЕНКО</t>
  </si>
  <si>
    <t>Додаток                                                                       до рішення сесії Магдалинівської                     селищної ради VIII скликання                                    10.05.2024 р. № 3836-38/VIII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</si>
</sst>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2" fontId="2" fillId="2" borderId="1" xfId="0" applyNumberFormat="1" applyFont="1" applyFill="1" applyBorder="1"/>
    <xf numFmtId="2" fontId="1" fillId="0" borderId="0" xfId="0" applyNumberFormat="1" applyFont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2" fontId="2" fillId="0" borderId="1" xfId="0" applyNumberFormat="1" applyFont="1" applyBorder="1"/>
    <xf numFmtId="2" fontId="1" fillId="3" borderId="1" xfId="0" applyNumberFormat="1" applyFont="1" applyFill="1" applyBorder="1"/>
    <xf numFmtId="0" fontId="1" fillId="0" borderId="5" xfId="0" applyFont="1" applyBorder="1"/>
    <xf numFmtId="2" fontId="2" fillId="2" borderId="6" xfId="0" applyNumberFormat="1" applyFont="1" applyFill="1" applyBorder="1"/>
    <xf numFmtId="0" fontId="1" fillId="0" borderId="4" xfId="0" applyFont="1" applyBorder="1"/>
    <xf numFmtId="0" fontId="2" fillId="0" borderId="1" xfId="0" applyFont="1" applyBorder="1" applyAlignment="1">
      <alignment horizontal="left"/>
    </xf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4" xfId="0" applyNumberFormat="1" applyFont="1" applyBorder="1"/>
    <xf numFmtId="164" fontId="1" fillId="0" borderId="1" xfId="0" applyNumberFormat="1" applyFont="1" applyBorder="1"/>
    <xf numFmtId="2" fontId="2" fillId="0" borderId="1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view="pageBreakPreview" topLeftCell="A22" zoomScale="85" zoomScaleNormal="100" zoomScaleSheetLayoutView="85" workbookViewId="0">
      <selection activeCell="A4" sqref="A4:I4"/>
    </sheetView>
  </sheetViews>
  <sheetFormatPr defaultRowHeight="15" x14ac:dyDescent="0.25"/>
  <cols>
    <col min="1" max="1" width="47.42578125" style="2" customWidth="1"/>
    <col min="2" max="2" width="9" style="2" customWidth="1"/>
    <col min="3" max="3" width="12.5703125" style="2" hidden="1" customWidth="1"/>
    <col min="4" max="4" width="14" style="2" hidden="1" customWidth="1"/>
    <col min="5" max="5" width="8.42578125" style="2" hidden="1" customWidth="1"/>
    <col min="6" max="6" width="11.42578125" style="2" customWidth="1"/>
    <col min="7" max="7" width="9.7109375" style="2" customWidth="1"/>
    <col min="8" max="8" width="11.140625" style="2" customWidth="1"/>
    <col min="9" max="9" width="13.140625" style="2" bestFit="1" customWidth="1"/>
    <col min="10" max="10" width="11.42578125" style="2" hidden="1" customWidth="1"/>
    <col min="11" max="16384" width="9.140625" style="2"/>
  </cols>
  <sheetData>
    <row r="1" spans="1:14" ht="63.75" customHeight="1" x14ac:dyDescent="0.25">
      <c r="G1" s="36" t="s">
        <v>58</v>
      </c>
      <c r="H1" s="37"/>
      <c r="I1" s="37"/>
    </row>
    <row r="2" spans="1:14" x14ac:dyDescent="0.25">
      <c r="A2" s="1"/>
      <c r="B2" s="1"/>
      <c r="C2" s="1"/>
      <c r="D2" s="1"/>
      <c r="E2" s="1"/>
    </row>
    <row r="3" spans="1:14" x14ac:dyDescent="0.25">
      <c r="A3" s="34" t="s">
        <v>54</v>
      </c>
      <c r="B3" s="34"/>
      <c r="C3" s="34"/>
      <c r="D3" s="34"/>
      <c r="E3" s="34"/>
      <c r="F3" s="34"/>
      <c r="G3" s="34"/>
      <c r="H3" s="34"/>
      <c r="I3" s="34"/>
    </row>
    <row r="4" spans="1:14" x14ac:dyDescent="0.25">
      <c r="A4" s="35" t="s">
        <v>55</v>
      </c>
      <c r="B4" s="35"/>
      <c r="C4" s="35"/>
      <c r="D4" s="35"/>
      <c r="E4" s="35"/>
      <c r="F4" s="35"/>
      <c r="G4" s="35"/>
      <c r="H4" s="35"/>
      <c r="I4" s="35"/>
    </row>
    <row r="6" spans="1:14" ht="30" customHeight="1" x14ac:dyDescent="0.25">
      <c r="A6" s="30" t="s">
        <v>7</v>
      </c>
      <c r="B6" s="31" t="s">
        <v>0</v>
      </c>
      <c r="C6" s="30" t="s">
        <v>1</v>
      </c>
      <c r="D6" s="30"/>
      <c r="E6" s="30"/>
      <c r="F6" s="26" t="s">
        <v>38</v>
      </c>
      <c r="G6" s="26"/>
      <c r="H6" s="26"/>
      <c r="I6" s="26"/>
      <c r="J6" s="26"/>
    </row>
    <row r="7" spans="1:14" x14ac:dyDescent="0.25">
      <c r="A7" s="30"/>
      <c r="B7" s="31"/>
      <c r="C7" s="3" t="s">
        <v>2</v>
      </c>
      <c r="D7" s="3" t="s">
        <v>13</v>
      </c>
      <c r="E7" s="3" t="s">
        <v>3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</row>
    <row r="8" spans="1:14" x14ac:dyDescent="0.25">
      <c r="A8" s="17" t="s">
        <v>41</v>
      </c>
      <c r="B8" s="32" t="s">
        <v>37</v>
      </c>
      <c r="C8" s="33"/>
      <c r="D8" s="33"/>
      <c r="E8" s="33"/>
      <c r="F8" s="23">
        <f>590175.78/1000</f>
        <v>590.17578000000003</v>
      </c>
      <c r="G8" s="23">
        <f>F42</f>
        <v>2979.8492799999999</v>
      </c>
      <c r="H8" s="23">
        <f>G42</f>
        <v>2823.0492799999997</v>
      </c>
      <c r="I8" s="23">
        <f>H42</f>
        <v>2251.8492799999999</v>
      </c>
      <c r="J8" s="16"/>
    </row>
    <row r="9" spans="1:14" x14ac:dyDescent="0.25">
      <c r="A9" s="4" t="s">
        <v>4</v>
      </c>
      <c r="B9" s="9" t="s">
        <v>37</v>
      </c>
      <c r="C9" s="9" t="s">
        <v>37</v>
      </c>
      <c r="D9" s="9" t="s">
        <v>37</v>
      </c>
      <c r="E9" s="9" t="s">
        <v>37</v>
      </c>
      <c r="F9" s="15">
        <f>SUM(F11:F17)</f>
        <v>5928.9800000000005</v>
      </c>
      <c r="G9" s="15">
        <f>SUM(G11:G17)</f>
        <v>2726.25</v>
      </c>
      <c r="H9" s="15">
        <f t="shared" ref="H9:I9" si="0">SUM(H11:H17)</f>
        <v>144</v>
      </c>
      <c r="I9" s="15">
        <f t="shared" si="0"/>
        <v>2251.7600000000002</v>
      </c>
      <c r="J9" s="15">
        <f>SUM(F9:I9)</f>
        <v>11050.99</v>
      </c>
      <c r="K9" s="8"/>
    </row>
    <row r="10" spans="1:14" x14ac:dyDescent="0.25">
      <c r="A10" s="5" t="s">
        <v>5</v>
      </c>
      <c r="B10" s="10"/>
      <c r="C10" s="6"/>
      <c r="D10" s="6"/>
      <c r="E10" s="6"/>
      <c r="F10" s="5"/>
      <c r="G10" s="5"/>
      <c r="H10" s="5"/>
      <c r="I10" s="5"/>
      <c r="J10" s="5"/>
    </row>
    <row r="11" spans="1:14" x14ac:dyDescent="0.25">
      <c r="A11" s="5" t="s">
        <v>8</v>
      </c>
      <c r="B11" s="10" t="s">
        <v>37</v>
      </c>
      <c r="C11" s="6"/>
      <c r="D11" s="6"/>
      <c r="E11" s="6" t="e">
        <f>(D11*100)/C11</f>
        <v>#DIV/0!</v>
      </c>
      <c r="F11" s="6">
        <v>5642.25</v>
      </c>
      <c r="G11" s="6">
        <f>737.05</f>
        <v>737.05</v>
      </c>
      <c r="H11" s="5">
        <v>6</v>
      </c>
      <c r="I11" s="6">
        <v>1971.07</v>
      </c>
      <c r="J11" s="6">
        <f>F11+G11+H11+I11</f>
        <v>8356.3700000000008</v>
      </c>
      <c r="L11" s="8"/>
      <c r="N11" s="8"/>
    </row>
    <row r="12" spans="1:14" x14ac:dyDescent="0.25">
      <c r="A12" s="5" t="s">
        <v>9</v>
      </c>
      <c r="B12" s="10" t="s">
        <v>37</v>
      </c>
      <c r="C12" s="6"/>
      <c r="D12" s="6"/>
      <c r="E12" s="6" t="e">
        <f t="shared" ref="E12:E37" si="1">(D12*100)/C12</f>
        <v>#DIV/0!</v>
      </c>
      <c r="F12" s="6">
        <v>166.1</v>
      </c>
      <c r="G12" s="6">
        <v>30.46</v>
      </c>
      <c r="H12" s="5">
        <v>15</v>
      </c>
      <c r="I12" s="6">
        <v>58.81</v>
      </c>
      <c r="J12" s="6">
        <f t="shared" ref="J12:J17" si="2">F12+G12+H12+I12</f>
        <v>270.37</v>
      </c>
      <c r="L12" s="8"/>
      <c r="N12" s="8"/>
    </row>
    <row r="13" spans="1:14" x14ac:dyDescent="0.25">
      <c r="A13" s="5" t="s">
        <v>10</v>
      </c>
      <c r="B13" s="10" t="s">
        <v>37</v>
      </c>
      <c r="C13" s="6"/>
      <c r="D13" s="6"/>
      <c r="E13" s="6" t="e">
        <f t="shared" si="1"/>
        <v>#DIV/0!</v>
      </c>
      <c r="F13" s="5">
        <v>0</v>
      </c>
      <c r="G13" s="5">
        <v>0</v>
      </c>
      <c r="H13" s="5">
        <v>0</v>
      </c>
      <c r="I13" s="5">
        <v>0</v>
      </c>
      <c r="J13" s="6">
        <f t="shared" si="2"/>
        <v>0</v>
      </c>
      <c r="L13" s="8"/>
      <c r="N13" s="8"/>
    </row>
    <row r="14" spans="1:14" x14ac:dyDescent="0.25">
      <c r="A14" s="5" t="s">
        <v>39</v>
      </c>
      <c r="B14" s="10" t="s">
        <v>37</v>
      </c>
      <c r="C14" s="6"/>
      <c r="D14" s="6"/>
      <c r="E14" s="6" t="e">
        <f t="shared" si="1"/>
        <v>#DIV/0!</v>
      </c>
      <c r="F14" s="5">
        <v>81.48</v>
      </c>
      <c r="G14" s="5">
        <v>96.78</v>
      </c>
      <c r="H14" s="5">
        <v>105</v>
      </c>
      <c r="I14" s="5">
        <v>117.35</v>
      </c>
      <c r="J14" s="6">
        <f t="shared" si="2"/>
        <v>400.61</v>
      </c>
      <c r="L14" s="8"/>
      <c r="N14" s="8"/>
    </row>
    <row r="15" spans="1:14" x14ac:dyDescent="0.25">
      <c r="A15" s="5" t="s">
        <v>11</v>
      </c>
      <c r="B15" s="10" t="s">
        <v>37</v>
      </c>
      <c r="C15" s="6"/>
      <c r="D15" s="6"/>
      <c r="E15" s="6" t="e">
        <f t="shared" si="1"/>
        <v>#DIV/0!</v>
      </c>
      <c r="F15" s="5">
        <v>9.84</v>
      </c>
      <c r="G15" s="5">
        <v>0</v>
      </c>
      <c r="H15" s="5">
        <v>0</v>
      </c>
      <c r="I15" s="5">
        <v>0</v>
      </c>
      <c r="J15" s="6">
        <f t="shared" si="2"/>
        <v>9.84</v>
      </c>
      <c r="L15" s="8"/>
      <c r="N15" s="8"/>
    </row>
    <row r="16" spans="1:14" x14ac:dyDescent="0.25">
      <c r="A16" s="5" t="s">
        <v>12</v>
      </c>
      <c r="B16" s="10" t="s">
        <v>37</v>
      </c>
      <c r="C16" s="6"/>
      <c r="D16" s="6"/>
      <c r="E16" s="6" t="e">
        <f t="shared" si="1"/>
        <v>#DIV/0!</v>
      </c>
      <c r="F16" s="5">
        <v>29.31</v>
      </c>
      <c r="G16" s="5">
        <v>29.61</v>
      </c>
      <c r="H16" s="5">
        <v>18</v>
      </c>
      <c r="I16" s="5">
        <v>104.53</v>
      </c>
      <c r="J16" s="6">
        <f t="shared" si="2"/>
        <v>181.45</v>
      </c>
      <c r="L16" s="8"/>
      <c r="N16" s="8"/>
    </row>
    <row r="17" spans="1:14" ht="27" customHeight="1" x14ac:dyDescent="0.25">
      <c r="A17" s="25" t="s">
        <v>49</v>
      </c>
      <c r="B17" s="10" t="s">
        <v>37</v>
      </c>
      <c r="C17" s="6"/>
      <c r="D17" s="6"/>
      <c r="E17" s="6"/>
      <c r="F17" s="5"/>
      <c r="G17" s="5">
        <v>1832.35</v>
      </c>
      <c r="H17" s="5"/>
      <c r="I17" s="5"/>
      <c r="J17" s="6">
        <f t="shared" si="2"/>
        <v>1832.35</v>
      </c>
      <c r="L17" s="8"/>
      <c r="N17" s="8"/>
    </row>
    <row r="18" spans="1:14" x14ac:dyDescent="0.25">
      <c r="A18" s="4" t="s">
        <v>6</v>
      </c>
      <c r="B18" s="9" t="s">
        <v>37</v>
      </c>
      <c r="C18" s="7">
        <f>SUM(C19:C37)</f>
        <v>0</v>
      </c>
      <c r="D18" s="7">
        <f>SUM(D20:D37)</f>
        <v>0</v>
      </c>
      <c r="E18" s="7" t="e">
        <f t="shared" si="1"/>
        <v>#DIV/0!</v>
      </c>
      <c r="F18" s="7">
        <f>SUM(F20:F41)</f>
        <v>3539.3065000000006</v>
      </c>
      <c r="G18" s="7">
        <f>SUM(G20:G41)</f>
        <v>2883.05</v>
      </c>
      <c r="H18" s="7">
        <f>SUM(H20:H41)</f>
        <v>715.19999999999993</v>
      </c>
      <c r="I18" s="7">
        <f>SUM(I20:I41)</f>
        <v>2443.41</v>
      </c>
      <c r="J18" s="7">
        <f>SUM(F18:I18)</f>
        <v>9580.9665000000005</v>
      </c>
      <c r="L18" s="8"/>
      <c r="N18" s="8"/>
    </row>
    <row r="19" spans="1:14" x14ac:dyDescent="0.25">
      <c r="A19" s="5" t="s">
        <v>5</v>
      </c>
      <c r="B19" s="10"/>
      <c r="C19" s="6"/>
      <c r="D19" s="6"/>
      <c r="E19" s="6"/>
      <c r="F19" s="5"/>
      <c r="G19" s="5"/>
      <c r="H19" s="5"/>
      <c r="I19" s="5"/>
      <c r="J19" s="5"/>
      <c r="L19" s="8"/>
      <c r="N19" s="8"/>
    </row>
    <row r="20" spans="1:14" x14ac:dyDescent="0.25">
      <c r="A20" s="5" t="s">
        <v>26</v>
      </c>
      <c r="B20" s="10" t="s">
        <v>37</v>
      </c>
      <c r="C20" s="6"/>
      <c r="D20" s="8"/>
      <c r="E20" s="6" t="e">
        <f t="shared" si="1"/>
        <v>#DIV/0!</v>
      </c>
      <c r="F20" s="6">
        <f>1408745.5/1000</f>
        <v>1408.7455</v>
      </c>
      <c r="G20" s="5">
        <v>0</v>
      </c>
      <c r="H20" s="5">
        <v>0</v>
      </c>
      <c r="I20" s="5">
        <f>602.26+100</f>
        <v>702.26</v>
      </c>
      <c r="J20" s="6">
        <f t="shared" ref="J20:J39" si="3">SUM(F20:I20)</f>
        <v>2111.0055000000002</v>
      </c>
      <c r="L20" s="8"/>
      <c r="N20" s="8"/>
    </row>
    <row r="21" spans="1:14" x14ac:dyDescent="0.25">
      <c r="A21" s="5" t="s">
        <v>15</v>
      </c>
      <c r="B21" s="10" t="s">
        <v>37</v>
      </c>
      <c r="C21" s="6"/>
      <c r="D21" s="6"/>
      <c r="E21" s="6" t="e">
        <f t="shared" si="1"/>
        <v>#DIV/0!</v>
      </c>
      <c r="F21" s="5">
        <v>138.37</v>
      </c>
      <c r="G21" s="5">
        <v>138.37</v>
      </c>
      <c r="H21" s="5">
        <v>138.37</v>
      </c>
      <c r="I21" s="5">
        <v>46.12</v>
      </c>
      <c r="J21" s="6">
        <f t="shared" si="3"/>
        <v>461.23</v>
      </c>
      <c r="L21" s="8"/>
      <c r="N21" s="8"/>
    </row>
    <row r="22" spans="1:14" x14ac:dyDescent="0.25">
      <c r="A22" s="5" t="s">
        <v>14</v>
      </c>
      <c r="B22" s="10" t="s">
        <v>37</v>
      </c>
      <c r="C22" s="6"/>
      <c r="D22" s="6"/>
      <c r="E22" s="6" t="e">
        <f t="shared" si="1"/>
        <v>#DIV/0!</v>
      </c>
      <c r="F22" s="6">
        <v>65.180000000000007</v>
      </c>
      <c r="G22" s="6">
        <v>89.69</v>
      </c>
      <c r="H22" s="6">
        <v>89.69</v>
      </c>
      <c r="I22" s="6">
        <v>89.69</v>
      </c>
      <c r="J22" s="6">
        <f t="shared" si="3"/>
        <v>334.25</v>
      </c>
      <c r="L22" s="8"/>
      <c r="N22" s="8"/>
    </row>
    <row r="23" spans="1:14" x14ac:dyDescent="0.25">
      <c r="A23" s="5" t="s">
        <v>16</v>
      </c>
      <c r="B23" s="10" t="s">
        <v>37</v>
      </c>
      <c r="C23" s="6"/>
      <c r="D23" s="6"/>
      <c r="E23" s="6" t="e">
        <f t="shared" si="1"/>
        <v>#DIV/0!</v>
      </c>
      <c r="F23" s="5">
        <v>541.36</v>
      </c>
      <c r="G23" s="11">
        <v>257.39999999999998</v>
      </c>
      <c r="H23" s="5">
        <v>111</v>
      </c>
      <c r="I23" s="5">
        <v>346.04</v>
      </c>
      <c r="J23" s="6">
        <f t="shared" si="3"/>
        <v>1255.8</v>
      </c>
      <c r="L23" s="8"/>
      <c r="N23" s="8"/>
    </row>
    <row r="24" spans="1:14" x14ac:dyDescent="0.25">
      <c r="A24" s="5" t="s">
        <v>17</v>
      </c>
      <c r="B24" s="10" t="s">
        <v>37</v>
      </c>
      <c r="C24" s="6"/>
      <c r="D24" s="6"/>
      <c r="E24" s="6" t="e">
        <f t="shared" si="1"/>
        <v>#DIV/0!</v>
      </c>
      <c r="F24" s="5">
        <v>22.303999999999998</v>
      </c>
      <c r="G24" s="21">
        <v>14</v>
      </c>
      <c r="H24" s="5">
        <v>21</v>
      </c>
      <c r="I24" s="5">
        <v>47.76</v>
      </c>
      <c r="J24" s="6">
        <f t="shared" si="3"/>
        <v>105.06399999999999</v>
      </c>
      <c r="L24" s="8"/>
      <c r="N24" s="8"/>
    </row>
    <row r="25" spans="1:14" x14ac:dyDescent="0.25">
      <c r="A25" s="5" t="s">
        <v>20</v>
      </c>
      <c r="B25" s="10" t="s">
        <v>37</v>
      </c>
      <c r="C25" s="6"/>
      <c r="D25" s="6"/>
      <c r="E25" s="6" t="e">
        <f t="shared" si="1"/>
        <v>#DIV/0!</v>
      </c>
      <c r="F25" s="5">
        <v>0</v>
      </c>
      <c r="G25" s="5">
        <v>0</v>
      </c>
      <c r="H25" s="5">
        <v>0</v>
      </c>
      <c r="I25" s="5">
        <v>0</v>
      </c>
      <c r="J25" s="6">
        <f t="shared" si="3"/>
        <v>0</v>
      </c>
      <c r="L25" s="8"/>
      <c r="N25" s="8"/>
    </row>
    <row r="26" spans="1:14" x14ac:dyDescent="0.25">
      <c r="A26" s="5" t="s">
        <v>18</v>
      </c>
      <c r="B26" s="10" t="s">
        <v>37</v>
      </c>
      <c r="C26" s="6"/>
      <c r="D26" s="6"/>
      <c r="E26" s="6" t="e">
        <f t="shared" si="1"/>
        <v>#DIV/0!</v>
      </c>
      <c r="F26" s="5">
        <v>11.05</v>
      </c>
      <c r="G26" s="5">
        <v>16.78</v>
      </c>
      <c r="H26" s="5">
        <v>9</v>
      </c>
      <c r="I26" s="5">
        <v>14.92</v>
      </c>
      <c r="J26" s="6">
        <f t="shared" si="3"/>
        <v>51.75</v>
      </c>
      <c r="L26" s="8"/>
      <c r="N26" s="8"/>
    </row>
    <row r="27" spans="1:14" x14ac:dyDescent="0.25">
      <c r="A27" s="5" t="s">
        <v>19</v>
      </c>
      <c r="B27" s="10" t="s">
        <v>37</v>
      </c>
      <c r="C27" s="6"/>
      <c r="D27" s="6"/>
      <c r="E27" s="6" t="e">
        <f t="shared" si="1"/>
        <v>#DIV/0!</v>
      </c>
      <c r="F27" s="5">
        <v>0</v>
      </c>
      <c r="G27" s="5">
        <v>0</v>
      </c>
      <c r="H27" s="5">
        <v>0</v>
      </c>
      <c r="I27" s="5">
        <v>0</v>
      </c>
      <c r="J27" s="6">
        <f t="shared" si="3"/>
        <v>0</v>
      </c>
      <c r="L27" s="8"/>
      <c r="N27" s="8"/>
    </row>
    <row r="28" spans="1:14" x14ac:dyDescent="0.25">
      <c r="A28" s="5" t="s">
        <v>25</v>
      </c>
      <c r="B28" s="10" t="s">
        <v>37</v>
      </c>
      <c r="C28" s="6"/>
      <c r="D28" s="6"/>
      <c r="E28" s="6" t="e">
        <f t="shared" si="1"/>
        <v>#DIV/0!</v>
      </c>
      <c r="F28" s="5">
        <v>40.86</v>
      </c>
      <c r="G28" s="5">
        <v>0</v>
      </c>
      <c r="H28" s="5">
        <v>0</v>
      </c>
      <c r="I28" s="11">
        <v>9.64</v>
      </c>
      <c r="J28" s="6">
        <f t="shared" si="3"/>
        <v>50.5</v>
      </c>
      <c r="L28" s="8"/>
      <c r="N28" s="8"/>
    </row>
    <row r="29" spans="1:14" x14ac:dyDescent="0.25">
      <c r="A29" s="5" t="s">
        <v>29</v>
      </c>
      <c r="B29" s="10" t="s">
        <v>37</v>
      </c>
      <c r="C29" s="6"/>
      <c r="D29" s="6"/>
      <c r="E29" s="6" t="e">
        <f t="shared" si="1"/>
        <v>#DIV/0!</v>
      </c>
      <c r="F29" s="5">
        <v>0</v>
      </c>
      <c r="G29" s="5">
        <v>0</v>
      </c>
      <c r="H29" s="5">
        <v>0</v>
      </c>
      <c r="I29" s="5">
        <v>0</v>
      </c>
      <c r="J29" s="6">
        <f t="shared" si="3"/>
        <v>0</v>
      </c>
      <c r="L29" s="8"/>
      <c r="N29" s="8"/>
    </row>
    <row r="30" spans="1:14" x14ac:dyDescent="0.25">
      <c r="A30" s="5" t="s">
        <v>35</v>
      </c>
      <c r="B30" s="10" t="s">
        <v>37</v>
      </c>
      <c r="C30" s="6"/>
      <c r="D30" s="6"/>
      <c r="E30" s="6" t="e">
        <f t="shared" si="1"/>
        <v>#DIV/0!</v>
      </c>
      <c r="F30" s="5">
        <v>11.43</v>
      </c>
      <c r="G30" s="5">
        <v>17.21</v>
      </c>
      <c r="H30" s="5">
        <v>17.21</v>
      </c>
      <c r="I30" s="5">
        <v>17.21</v>
      </c>
      <c r="J30" s="6">
        <f t="shared" si="3"/>
        <v>63.06</v>
      </c>
      <c r="L30" s="8"/>
      <c r="N30" s="8"/>
    </row>
    <row r="31" spans="1:14" x14ac:dyDescent="0.25">
      <c r="A31" s="5" t="s">
        <v>21</v>
      </c>
      <c r="B31" s="10" t="s">
        <v>37</v>
      </c>
      <c r="C31" s="6"/>
      <c r="D31" s="6"/>
      <c r="E31" s="6" t="e">
        <f t="shared" si="1"/>
        <v>#DIV/0!</v>
      </c>
      <c r="F31" s="5">
        <v>1.637</v>
      </c>
      <c r="G31" s="5">
        <v>0</v>
      </c>
      <c r="H31" s="5">
        <v>0</v>
      </c>
      <c r="I31" s="5">
        <v>0</v>
      </c>
      <c r="J31" s="6">
        <f t="shared" si="3"/>
        <v>1.637</v>
      </c>
      <c r="L31" s="8"/>
      <c r="N31" s="8"/>
    </row>
    <row r="32" spans="1:14" x14ac:dyDescent="0.25">
      <c r="A32" s="5" t="s">
        <v>43</v>
      </c>
      <c r="B32" s="10" t="s">
        <v>37</v>
      </c>
      <c r="C32" s="6"/>
      <c r="D32" s="6"/>
      <c r="E32" s="6" t="e">
        <f t="shared" si="1"/>
        <v>#DIV/0!</v>
      </c>
      <c r="F32" s="13">
        <v>731.45</v>
      </c>
      <c r="G32" s="13">
        <v>349.16</v>
      </c>
      <c r="H32" s="13">
        <v>214.23</v>
      </c>
      <c r="I32" s="13">
        <v>687.59</v>
      </c>
      <c r="J32" s="13">
        <f>SUM(F32:I32)</f>
        <v>1982.4300000000003</v>
      </c>
      <c r="L32" s="8"/>
      <c r="N32" s="8"/>
    </row>
    <row r="33" spans="1:14" x14ac:dyDescent="0.25">
      <c r="A33" s="5" t="s">
        <v>22</v>
      </c>
      <c r="B33" s="10" t="s">
        <v>37</v>
      </c>
      <c r="C33" s="6"/>
      <c r="D33" s="6"/>
      <c r="E33" s="6" t="e">
        <f t="shared" si="1"/>
        <v>#DIV/0!</v>
      </c>
      <c r="F33" s="13">
        <v>177.3</v>
      </c>
      <c r="G33" s="13">
        <v>61.7</v>
      </c>
      <c r="H33" s="13">
        <v>35.65</v>
      </c>
      <c r="I33" s="13">
        <v>154.88999999999999</v>
      </c>
      <c r="J33" s="13">
        <f t="shared" si="3"/>
        <v>429.53999999999996</v>
      </c>
      <c r="L33" s="8"/>
      <c r="N33" s="8"/>
    </row>
    <row r="34" spans="1:14" x14ac:dyDescent="0.25">
      <c r="A34" s="5" t="s">
        <v>27</v>
      </c>
      <c r="B34" s="10" t="s">
        <v>37</v>
      </c>
      <c r="C34" s="6"/>
      <c r="D34" s="6"/>
      <c r="E34" s="6">
        <v>0</v>
      </c>
      <c r="F34" s="13">
        <v>0</v>
      </c>
      <c r="G34" s="13">
        <v>0</v>
      </c>
      <c r="H34" s="13">
        <v>0</v>
      </c>
      <c r="I34" s="13">
        <v>0</v>
      </c>
      <c r="J34" s="13">
        <f t="shared" si="3"/>
        <v>0</v>
      </c>
      <c r="L34" s="8"/>
      <c r="N34" s="8"/>
    </row>
    <row r="35" spans="1:14" x14ac:dyDescent="0.25">
      <c r="A35" s="5" t="s">
        <v>46</v>
      </c>
      <c r="B35" s="10" t="s">
        <v>37</v>
      </c>
      <c r="C35" s="6"/>
      <c r="D35" s="6"/>
      <c r="E35" s="6" t="e">
        <f t="shared" si="1"/>
        <v>#DIV/0!</v>
      </c>
      <c r="F35" s="5">
        <v>2.54</v>
      </c>
      <c r="G35" s="5">
        <v>2.0499999999999998</v>
      </c>
      <c r="H35" s="5">
        <v>2.0499999999999998</v>
      </c>
      <c r="I35" s="5">
        <v>2.0499999999999998</v>
      </c>
      <c r="J35" s="6">
        <f t="shared" si="3"/>
        <v>8.69</v>
      </c>
      <c r="L35" s="8"/>
      <c r="N35" s="8"/>
    </row>
    <row r="36" spans="1:14" x14ac:dyDescent="0.25">
      <c r="A36" s="5" t="s">
        <v>23</v>
      </c>
      <c r="B36" s="10" t="s">
        <v>37</v>
      </c>
      <c r="C36" s="6"/>
      <c r="D36" s="6"/>
      <c r="E36" s="6" t="e">
        <f t="shared" si="1"/>
        <v>#DIV/0!</v>
      </c>
      <c r="F36" s="5">
        <v>6.27</v>
      </c>
      <c r="G36" s="5">
        <v>0</v>
      </c>
      <c r="H36" s="5">
        <v>0</v>
      </c>
      <c r="I36" s="5">
        <v>0</v>
      </c>
      <c r="J36" s="6">
        <f t="shared" si="3"/>
        <v>6.27</v>
      </c>
      <c r="L36" s="8"/>
      <c r="N36" s="8"/>
    </row>
    <row r="37" spans="1:14" x14ac:dyDescent="0.25">
      <c r="A37" s="5" t="s">
        <v>24</v>
      </c>
      <c r="B37" s="10" t="s">
        <v>37</v>
      </c>
      <c r="C37" s="6"/>
      <c r="D37" s="6"/>
      <c r="E37" s="6" t="e">
        <f t="shared" si="1"/>
        <v>#DIV/0!</v>
      </c>
      <c r="F37" s="5">
        <v>272.37</v>
      </c>
      <c r="G37" s="5">
        <v>78.14</v>
      </c>
      <c r="H37" s="5">
        <v>0</v>
      </c>
      <c r="I37" s="5">
        <v>325.24</v>
      </c>
      <c r="J37" s="6">
        <f t="shared" si="3"/>
        <v>675.75</v>
      </c>
      <c r="L37" s="8"/>
      <c r="N37" s="8"/>
    </row>
    <row r="38" spans="1:14" x14ac:dyDescent="0.25">
      <c r="A38" s="5" t="s">
        <v>44</v>
      </c>
      <c r="B38" s="10" t="s">
        <v>37</v>
      </c>
      <c r="C38" s="18"/>
      <c r="D38" s="19"/>
      <c r="E38" s="20"/>
      <c r="F38" s="5">
        <v>28.71</v>
      </c>
      <c r="G38" s="5"/>
      <c r="H38" s="5"/>
      <c r="I38" s="5"/>
      <c r="J38" s="6">
        <f t="shared" si="3"/>
        <v>28.71</v>
      </c>
      <c r="L38" s="8"/>
      <c r="N38" s="8"/>
    </row>
    <row r="39" spans="1:14" x14ac:dyDescent="0.25">
      <c r="A39" s="5" t="s">
        <v>45</v>
      </c>
      <c r="B39" s="10" t="s">
        <v>37</v>
      </c>
      <c r="C39" s="18"/>
      <c r="D39" s="19"/>
      <c r="E39" s="20"/>
      <c r="F39" s="5">
        <v>79.73</v>
      </c>
      <c r="G39" s="5"/>
      <c r="H39" s="5"/>
      <c r="I39" s="5"/>
      <c r="J39" s="6">
        <f t="shared" si="3"/>
        <v>79.73</v>
      </c>
      <c r="L39" s="8"/>
      <c r="N39" s="8"/>
    </row>
    <row r="40" spans="1:14" ht="33" customHeight="1" x14ac:dyDescent="0.25">
      <c r="A40" s="25" t="s">
        <v>49</v>
      </c>
      <c r="B40" s="10" t="s">
        <v>37</v>
      </c>
      <c r="C40" s="18"/>
      <c r="D40" s="19"/>
      <c r="E40" s="20"/>
      <c r="F40" s="5"/>
      <c r="G40" s="5">
        <v>1832.35</v>
      </c>
      <c r="H40" s="5"/>
      <c r="I40" s="5"/>
      <c r="J40" s="6">
        <f>SUM(F40:I40)</f>
        <v>1832.35</v>
      </c>
      <c r="L40" s="8"/>
      <c r="N40" s="8"/>
    </row>
    <row r="41" spans="1:14" x14ac:dyDescent="0.25">
      <c r="A41" s="5" t="s">
        <v>47</v>
      </c>
      <c r="B41" s="10" t="s">
        <v>37</v>
      </c>
      <c r="C41" s="18"/>
      <c r="D41" s="19"/>
      <c r="E41" s="20"/>
      <c r="F41" s="5"/>
      <c r="G41" s="5">
        <v>26.2</v>
      </c>
      <c r="H41" s="5">
        <v>77</v>
      </c>
      <c r="I41" s="5"/>
      <c r="J41" s="6">
        <f>SUM(F41:I41)</f>
        <v>103.2</v>
      </c>
      <c r="L41" s="8"/>
      <c r="N41" s="8"/>
    </row>
    <row r="42" spans="1:14" ht="29.25" x14ac:dyDescent="0.25">
      <c r="A42" s="24" t="s">
        <v>48</v>
      </c>
      <c r="B42" s="10" t="s">
        <v>37</v>
      </c>
      <c r="C42" s="27" t="s">
        <v>36</v>
      </c>
      <c r="D42" s="28"/>
      <c r="E42" s="29"/>
      <c r="F42" s="12">
        <f>F9-F18+F8</f>
        <v>2979.8492799999999</v>
      </c>
      <c r="G42" s="22">
        <f>G9-G18+G8</f>
        <v>2823.0492799999997</v>
      </c>
      <c r="H42" s="22">
        <f>H9-H18+H8</f>
        <v>2251.8492799999999</v>
      </c>
      <c r="I42" s="22">
        <f>I9-I18+I8</f>
        <v>2060.1992800000003</v>
      </c>
      <c r="J42" s="12">
        <f>J9-J18</f>
        <v>1470.0234999999993</v>
      </c>
      <c r="L42" s="8"/>
      <c r="N42" s="8"/>
    </row>
    <row r="44" spans="1:14" x14ac:dyDescent="0.25">
      <c r="A44" s="2" t="s">
        <v>56</v>
      </c>
      <c r="G44" s="2" t="s">
        <v>57</v>
      </c>
    </row>
    <row r="45" spans="1:14" x14ac:dyDescent="0.25">
      <c r="A45" s="2" t="s">
        <v>42</v>
      </c>
      <c r="C45" s="2" t="s">
        <v>28</v>
      </c>
      <c r="H45" s="2" t="s">
        <v>40</v>
      </c>
    </row>
    <row r="47" spans="1:14" x14ac:dyDescent="0.25">
      <c r="A47" s="2" t="s">
        <v>51</v>
      </c>
      <c r="H47" s="2" t="s">
        <v>50</v>
      </c>
    </row>
    <row r="49" spans="1:8" x14ac:dyDescent="0.25">
      <c r="A49" s="2" t="s">
        <v>52</v>
      </c>
      <c r="H49" s="2" t="s">
        <v>53</v>
      </c>
    </row>
  </sheetData>
  <mergeCells count="9">
    <mergeCell ref="A3:I3"/>
    <mergeCell ref="A4:I4"/>
    <mergeCell ref="G1:I1"/>
    <mergeCell ref="F6:J6"/>
    <mergeCell ref="C42:E42"/>
    <mergeCell ref="A6:A7"/>
    <mergeCell ref="B6:B7"/>
    <mergeCell ref="C6:E6"/>
    <mergeCell ref="B8:E8"/>
  </mergeCells>
  <printOptions horizontalCentered="1"/>
  <pageMargins left="0" right="0" top="0" bottom="0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2024-05-13T12:15:40Z</dcterms:modified>
</cp:coreProperties>
</file>