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З!$A$17:$C$80</definedName>
    <definedName name="_xlnm._FilterDatabase" localSheetId="1" hidden="1">НА!$A$4:$F$4</definedName>
    <definedName name="_xlnm.Print_Titles" localSheetId="1">НА!$5:$7</definedName>
    <definedName name="_xlnm.Print_Area" localSheetId="0">З!$A$1:$C$81</definedName>
    <definedName name="_xlnm.Print_Area" localSheetId="1">НА!$A$1:$F$66</definedName>
  </definedNames>
  <calcPr calcId="144525"/>
</workbook>
</file>

<file path=xl/calcChain.xml><?xml version="1.0" encoding="utf-8"?>
<calcChain xmlns="http://schemas.openxmlformats.org/spreadsheetml/2006/main">
  <c r="D36" i="14" l="1"/>
  <c r="D29" i="14" s="1"/>
  <c r="D31" i="14"/>
  <c r="D51" i="14"/>
  <c r="C80" i="13" l="1"/>
  <c r="C79" i="13"/>
  <c r="C20" i="13"/>
  <c r="C41" i="13"/>
  <c r="C63" i="13"/>
  <c r="C77" i="13" l="1"/>
  <c r="C33" i="13"/>
  <c r="C68" i="13"/>
  <c r="C51" i="13" l="1"/>
  <c r="C37" i="13" l="1"/>
  <c r="C34" i="13"/>
  <c r="C72" i="13"/>
  <c r="C73" i="13" s="1"/>
  <c r="C46" i="13" l="1"/>
  <c r="C61" i="13"/>
  <c r="C74" i="13" l="1"/>
  <c r="D38" i="14" l="1"/>
  <c r="D46" i="14"/>
  <c r="D40" i="14"/>
  <c r="D49" i="14"/>
  <c r="D45" i="14"/>
  <c r="C56" i="13" l="1"/>
  <c r="C55" i="13"/>
  <c r="C59" i="13" s="1"/>
  <c r="E49" i="14" l="1"/>
  <c r="D25" i="14" l="1"/>
  <c r="C40" i="13" l="1"/>
  <c r="C42" i="13" s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2" i="13" l="1"/>
  <c r="C70" i="13"/>
  <c r="C64" i="13" l="1"/>
  <c r="C44" i="13" l="1"/>
  <c r="D43" i="14" l="1"/>
  <c r="C65" i="13" l="1"/>
  <c r="C30" i="13" l="1"/>
  <c r="D23" i="14" l="1"/>
  <c r="D20" i="14" s="1"/>
  <c r="C24" i="13" l="1"/>
  <c r="C47" i="13" l="1"/>
  <c r="C38" i="13" s="1"/>
  <c r="C26" i="13" l="1"/>
  <c r="C29" i="13"/>
  <c r="C22" i="13"/>
  <c r="C54" i="13" l="1"/>
  <c r="C48" i="13" s="1"/>
  <c r="C18" i="13" l="1"/>
  <c r="D14" i="14"/>
  <c r="D55" i="14" s="1"/>
  <c r="E25" i="14"/>
  <c r="C78" i="13" l="1"/>
  <c r="D54" i="14"/>
</calcChain>
</file>

<file path=xl/sharedStrings.xml><?xml version="1.0" encoding="utf-8"?>
<sst xmlns="http://schemas.openxmlformats.org/spreadsheetml/2006/main" count="176" uniqueCount="96">
  <si>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</si>
  <si>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</si>
  <si>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</si>
  <si>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</si>
  <si>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</si>
  <si>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</si>
  <si>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</si>
  <si>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</si>
  <si>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</si>
  <si>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</si>
  <si>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</si>
  <si>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</si>
  <si>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</si>
  <si>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</si>
  <si>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</si>
  <si>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</si>
  <si>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</si>
  <si>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</si>
  <si>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</si>
  <si>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</si>
  <si>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</si>
  <si>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</si>
  <si>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</si>
  <si>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</si>
  <si>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</si>
  <si>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</si>
  <si>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</si>
  <si>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</si>
  <si>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</si>
  <si>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</si>
  <si>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</si>
  <si>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</si>
  <si>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</si>
  <si>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</si>
  <si>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</si>
  <si>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</si>
  <si>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</si>
  <si>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</si>
  <si>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</si>
  <si>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</si>
  <si>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</si>
  <si>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</si>
  <si>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</si>
  <si>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</si>
  <si>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</si>
  <si>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</si>
  <si>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</si>
  <si>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</si>
  <si>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</si>
  <si>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</si>
  <si>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</si>
  <si>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</si>
  <si>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</si>
  <si>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</si>
  <si>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</si>
  <si>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</si>
  <si>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</si>
  <si>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</si>
  <si>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</si>
  <si>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</si>
  <si>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</si>
  <si>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</si>
  <si>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</si>
  <si>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</si>
  <si>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</si>
  <si>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</si>
  <si>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</si>
  <si>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</si>
  <si>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</si>
  <si>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</si>
  <si>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</si>
  <si>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</si>
  <si>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</si>
  <si>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</si>
  <si>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</si>
  <si>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</si>
  <si>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</si>
  <si>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</si>
  <si>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</si>
  <si>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</si>
  <si>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</si>
  <si>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</si>
  <si>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</si>
  <si>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</si>
  <si>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</si>
  <si>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</si>
  <si>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</si>
  <si>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</si>
  <si>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</si>
  <si>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</si>
  <si>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</si>
  <si>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</si>
  <si>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Тетяна КАЦАЙ</t>
  </si>
  <si>
    <t>до рішення селищної ради</t>
  </si>
  <si>
    <t>ПРОЄКТ</t>
  </si>
  <si>
    <t>від  ____________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</si>
</sst>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4" fontId="10" fillId="0" borderId="0" xfId="0" applyNumberFormat="1" applyFont="1" applyFill="1" applyBorder="1" applyAlignment="1"/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8"/>
  <sheetViews>
    <sheetView showZeros="0" tabSelected="1" view="pageBreakPreview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139" t="s">
        <v>94</v>
      </c>
      <c r="D1"/>
      <c r="E1"/>
    </row>
    <row r="2" spans="1:5" ht="18.75" x14ac:dyDescent="0.3">
      <c r="A2" s="4"/>
      <c r="B2" s="4"/>
      <c r="C2" s="139" t="s">
        <v>27</v>
      </c>
      <c r="D2"/>
      <c r="E2"/>
    </row>
    <row r="3" spans="1:5" ht="18.75" x14ac:dyDescent="0.3">
      <c r="A3" s="4"/>
      <c r="B3" s="4"/>
      <c r="C3" s="51" t="s">
        <v>93</v>
      </c>
      <c r="D3"/>
      <c r="E3"/>
    </row>
    <row r="4" spans="1:5" ht="18.75" x14ac:dyDescent="0.3">
      <c r="A4" s="4"/>
      <c r="B4" s="4"/>
      <c r="C4" s="140" t="s">
        <v>95</v>
      </c>
      <c r="D4"/>
      <c r="E4"/>
    </row>
    <row r="5" spans="1:5" ht="18.75" x14ac:dyDescent="0.3">
      <c r="A5" s="4"/>
      <c r="B5" s="4"/>
      <c r="C5" s="91" t="s">
        <v>71</v>
      </c>
      <c r="D5"/>
      <c r="E5"/>
    </row>
    <row r="6" spans="1:5" ht="18.75" x14ac:dyDescent="0.3">
      <c r="A6" s="4"/>
      <c r="B6" s="4"/>
      <c r="C6" s="91" t="s">
        <v>72</v>
      </c>
      <c r="D6"/>
      <c r="E6"/>
    </row>
    <row r="7" spans="1:5" ht="24" customHeight="1" x14ac:dyDescent="0.3">
      <c r="A7" s="4"/>
      <c r="B7" s="4"/>
      <c r="C7" s="91" t="s">
        <v>73</v>
      </c>
      <c r="D7" s="89"/>
      <c r="E7" s="89"/>
    </row>
    <row r="8" spans="1:5" ht="21" customHeight="1" x14ac:dyDescent="0.2">
      <c r="A8" s="4"/>
      <c r="B8" s="4"/>
      <c r="C8" s="92" t="s">
        <v>67</v>
      </c>
      <c r="D8"/>
      <c r="E8"/>
    </row>
    <row r="9" spans="1:5" ht="21" customHeight="1" x14ac:dyDescent="0.3">
      <c r="A9" s="4"/>
      <c r="B9" s="4"/>
      <c r="C9" s="91" t="s">
        <v>74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102" t="s">
        <v>66</v>
      </c>
      <c r="B11" s="102"/>
      <c r="C11" s="102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102" t="s">
        <v>15</v>
      </c>
      <c r="B14" s="102"/>
      <c r="C14" s="102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3" t="s">
        <v>16</v>
      </c>
      <c r="B17" s="104"/>
      <c r="C17" s="105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47.25" customHeight="1" x14ac:dyDescent="0.85">
      <c r="A20" s="28">
        <v>41033300</v>
      </c>
      <c r="B20" s="28" t="s">
        <v>86</v>
      </c>
      <c r="C20" s="32">
        <f>C21</f>
        <v>1595400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1595400</v>
      </c>
    </row>
    <row r="22" spans="1:3" s="50" customFormat="1" ht="24.75" customHeight="1" x14ac:dyDescent="0.85">
      <c r="A22" s="28">
        <v>41033900</v>
      </c>
      <c r="B22" s="28" t="s">
        <v>35</v>
      </c>
      <c r="C22" s="32">
        <f>C23</f>
        <v>78730000</v>
      </c>
    </row>
    <row r="23" spans="1:3" s="50" customFormat="1" ht="24.75" customHeight="1" x14ac:dyDescent="0.85">
      <c r="A23" s="33">
        <v>9900000000</v>
      </c>
      <c r="B23" s="33" t="s">
        <v>0</v>
      </c>
      <c r="C23" s="53">
        <v>78730000</v>
      </c>
    </row>
    <row r="24" spans="1:3" s="50" customFormat="1" ht="66.75" hidden="1" customHeight="1" x14ac:dyDescent="0.85">
      <c r="A24" s="28">
        <v>41040200</v>
      </c>
      <c r="B24" s="28" t="s">
        <v>40</v>
      </c>
      <c r="C24" s="32">
        <f>C25</f>
        <v>0</v>
      </c>
    </row>
    <row r="25" spans="1:3" s="50" customFormat="1" ht="66.75" hidden="1" customHeight="1" x14ac:dyDescent="0.85">
      <c r="A25" s="55" t="s">
        <v>42</v>
      </c>
      <c r="B25" s="33" t="s">
        <v>29</v>
      </c>
      <c r="C25" s="53"/>
    </row>
    <row r="26" spans="1:3" s="50" customFormat="1" ht="39.75" customHeight="1" x14ac:dyDescent="0.85">
      <c r="A26" s="28">
        <v>41051000</v>
      </c>
      <c r="B26" s="28" t="s">
        <v>37</v>
      </c>
      <c r="C26" s="32">
        <f>C28</f>
        <v>1544824</v>
      </c>
    </row>
    <row r="27" spans="1:3" s="50" customFormat="1" ht="24.75" customHeight="1" x14ac:dyDescent="0.85">
      <c r="A27" s="28"/>
      <c r="B27" s="34" t="s">
        <v>10</v>
      </c>
      <c r="C27" s="56"/>
    </row>
    <row r="28" spans="1:3" s="50" customFormat="1" ht="24" customHeight="1" x14ac:dyDescent="0.85">
      <c r="A28" s="28"/>
      <c r="B28" s="34" t="s">
        <v>38</v>
      </c>
      <c r="C28" s="30">
        <v>1544824</v>
      </c>
    </row>
    <row r="29" spans="1:3" s="50" customFormat="1" ht="31.5" customHeight="1" x14ac:dyDescent="0.85">
      <c r="A29" s="55" t="s">
        <v>42</v>
      </c>
      <c r="B29" s="33" t="s">
        <v>29</v>
      </c>
      <c r="C29" s="53">
        <f>C28</f>
        <v>1544824</v>
      </c>
    </row>
    <row r="30" spans="1:3" s="50" customFormat="1" ht="59.25" customHeight="1" x14ac:dyDescent="0.85">
      <c r="A30" s="28">
        <v>41051200</v>
      </c>
      <c r="B30" s="28" t="s">
        <v>80</v>
      </c>
      <c r="C30" s="32">
        <f>C33</f>
        <v>44930</v>
      </c>
    </row>
    <row r="31" spans="1:3" s="50" customFormat="1" ht="28.5" customHeight="1" x14ac:dyDescent="0.85">
      <c r="A31" s="28"/>
      <c r="B31" s="34" t="s">
        <v>10</v>
      </c>
      <c r="C31" s="32"/>
    </row>
    <row r="32" spans="1:3" s="50" customFormat="1" ht="28.5" customHeight="1" x14ac:dyDescent="0.85">
      <c r="A32" s="28"/>
      <c r="B32" s="34" t="s">
        <v>78</v>
      </c>
      <c r="C32" s="30">
        <v>44930</v>
      </c>
    </row>
    <row r="33" spans="1:3" s="50" customFormat="1" ht="28.5" customHeight="1" x14ac:dyDescent="0.85">
      <c r="A33" s="55" t="s">
        <v>42</v>
      </c>
      <c r="B33" s="33" t="s">
        <v>29</v>
      </c>
      <c r="C33" s="53">
        <f>C32</f>
        <v>44930</v>
      </c>
    </row>
    <row r="34" spans="1:3" s="50" customFormat="1" ht="57.75" customHeight="1" x14ac:dyDescent="0.85">
      <c r="A34" s="28">
        <v>41051400</v>
      </c>
      <c r="B34" s="28" t="s">
        <v>83</v>
      </c>
      <c r="C34" s="32">
        <f>C37</f>
        <v>2612221</v>
      </c>
    </row>
    <row r="35" spans="1:3" s="50" customFormat="1" ht="28.5" customHeight="1" x14ac:dyDescent="0.85">
      <c r="A35" s="28"/>
      <c r="B35" s="34" t="s">
        <v>10</v>
      </c>
      <c r="C35" s="32"/>
    </row>
    <row r="36" spans="1:3" s="50" customFormat="1" ht="89.25" customHeight="1" x14ac:dyDescent="0.85">
      <c r="A36" s="28"/>
      <c r="B36" s="34" t="s">
        <v>84</v>
      </c>
      <c r="C36" s="30">
        <v>2612221</v>
      </c>
    </row>
    <row r="37" spans="1:3" s="50" customFormat="1" ht="28.5" customHeight="1" x14ac:dyDescent="0.85">
      <c r="A37" s="55" t="s">
        <v>42</v>
      </c>
      <c r="B37" s="33" t="s">
        <v>29</v>
      </c>
      <c r="C37" s="53">
        <f>C36</f>
        <v>2612221</v>
      </c>
    </row>
    <row r="38" spans="1:3" s="50" customFormat="1" ht="66.75" x14ac:dyDescent="0.85">
      <c r="A38" s="28">
        <v>41053900</v>
      </c>
      <c r="B38" s="28" t="s">
        <v>26</v>
      </c>
      <c r="C38" s="32">
        <f>C42+C47+C44</f>
        <v>1198368</v>
      </c>
    </row>
    <row r="39" spans="1:3" s="50" customFormat="1" ht="24.75" customHeight="1" x14ac:dyDescent="0.85">
      <c r="A39" s="28"/>
      <c r="B39" s="34" t="s">
        <v>10</v>
      </c>
      <c r="C39" s="35"/>
    </row>
    <row r="40" spans="1:3" s="16" customFormat="1" ht="46.5" customHeight="1" x14ac:dyDescent="0.2">
      <c r="A40" s="28"/>
      <c r="B40" s="34" t="s">
        <v>11</v>
      </c>
      <c r="C40" s="30">
        <f>14013+3456</f>
        <v>17469</v>
      </c>
    </row>
    <row r="41" spans="1:3" s="16" customFormat="1" ht="46.5" customHeight="1" x14ac:dyDescent="0.2">
      <c r="A41" s="28"/>
      <c r="B41" s="34" t="s">
        <v>49</v>
      </c>
      <c r="C41" s="30">
        <f>970000-50000-10000+13000</f>
        <v>923000</v>
      </c>
    </row>
    <row r="42" spans="1:3" s="16" customFormat="1" ht="18.75" x14ac:dyDescent="0.3">
      <c r="A42" s="55" t="s">
        <v>42</v>
      </c>
      <c r="B42" s="33" t="s">
        <v>29</v>
      </c>
      <c r="C42" s="53">
        <f>C40+C41</f>
        <v>940469</v>
      </c>
    </row>
    <row r="43" spans="1:3" s="16" customFormat="1" ht="37.5" hidden="1" x14ac:dyDescent="0.2">
      <c r="A43" s="33"/>
      <c r="B43" s="34" t="s">
        <v>62</v>
      </c>
      <c r="C43" s="30"/>
    </row>
    <row r="44" spans="1:3" s="16" customFormat="1" ht="18.75" hidden="1" x14ac:dyDescent="0.2">
      <c r="A44" s="33" t="s">
        <v>51</v>
      </c>
      <c r="B44" s="31" t="s">
        <v>52</v>
      </c>
      <c r="C44" s="53">
        <f>C43</f>
        <v>0</v>
      </c>
    </row>
    <row r="45" spans="1:3" s="16" customFormat="1" ht="37.5" x14ac:dyDescent="0.2">
      <c r="A45" s="36"/>
      <c r="B45" s="29" t="s">
        <v>30</v>
      </c>
      <c r="C45" s="30">
        <v>178423</v>
      </c>
    </row>
    <row r="46" spans="1:3" s="16" customFormat="1" ht="56.25" x14ac:dyDescent="0.2">
      <c r="A46" s="36"/>
      <c r="B46" s="29" t="s">
        <v>31</v>
      </c>
      <c r="C46" s="30">
        <f>116151-36675</f>
        <v>79476</v>
      </c>
    </row>
    <row r="47" spans="1:3" s="16" customFormat="1" ht="18.75" x14ac:dyDescent="0.2">
      <c r="A47" s="37" t="s">
        <v>43</v>
      </c>
      <c r="B47" s="31" t="s">
        <v>39</v>
      </c>
      <c r="C47" s="53">
        <f>SUM(C45:C46)</f>
        <v>257899</v>
      </c>
    </row>
    <row r="48" spans="1:3" s="16" customFormat="1" ht="18.75" x14ac:dyDescent="0.2">
      <c r="A48" s="36">
        <v>41040400</v>
      </c>
      <c r="B48" s="28" t="s">
        <v>22</v>
      </c>
      <c r="C48" s="96">
        <f>C54+C59+C62+C64</f>
        <v>8604117.7800000012</v>
      </c>
    </row>
    <row r="49" spans="1:3" s="16" customFormat="1" ht="24" customHeight="1" x14ac:dyDescent="0.2">
      <c r="A49" s="36"/>
      <c r="B49" s="29" t="s">
        <v>10</v>
      </c>
      <c r="C49" s="52"/>
    </row>
    <row r="50" spans="1:3" s="16" customFormat="1" ht="42.75" customHeight="1" x14ac:dyDescent="0.2">
      <c r="A50" s="36"/>
      <c r="B50" s="29" t="s">
        <v>30</v>
      </c>
      <c r="C50" s="30">
        <v>1546623</v>
      </c>
    </row>
    <row r="51" spans="1:3" s="16" customFormat="1" ht="60.75" customHeight="1" x14ac:dyDescent="0.2">
      <c r="A51" s="36"/>
      <c r="B51" s="29" t="s">
        <v>31</v>
      </c>
      <c r="C51" s="30">
        <f>1465594+253918+15000+15000</f>
        <v>1749512</v>
      </c>
    </row>
    <row r="52" spans="1:3" s="16" customFormat="1" ht="42" customHeight="1" x14ac:dyDescent="0.2">
      <c r="A52" s="36"/>
      <c r="B52" s="29" t="s">
        <v>32</v>
      </c>
      <c r="C52" s="30">
        <v>248631</v>
      </c>
    </row>
    <row r="53" spans="1:3" s="16" customFormat="1" ht="24.75" customHeight="1" x14ac:dyDescent="0.2">
      <c r="A53" s="36"/>
      <c r="B53" s="29" t="s">
        <v>23</v>
      </c>
      <c r="C53" s="30">
        <v>140000</v>
      </c>
    </row>
    <row r="54" spans="1:3" s="16" customFormat="1" ht="18.75" x14ac:dyDescent="0.2">
      <c r="A54" s="37" t="s">
        <v>44</v>
      </c>
      <c r="B54" s="31" t="s">
        <v>33</v>
      </c>
      <c r="C54" s="53">
        <f>SUM(C50:C53)</f>
        <v>3684766</v>
      </c>
    </row>
    <row r="55" spans="1:3" s="16" customFormat="1" ht="37.5" x14ac:dyDescent="0.2">
      <c r="A55" s="36"/>
      <c r="B55" s="29" t="s">
        <v>30</v>
      </c>
      <c r="C55" s="30">
        <f>1152486+364200</f>
        <v>1516686</v>
      </c>
    </row>
    <row r="56" spans="1:3" s="16" customFormat="1" ht="56.25" x14ac:dyDescent="0.2">
      <c r="A56" s="36"/>
      <c r="B56" s="29" t="s">
        <v>31</v>
      </c>
      <c r="C56" s="30">
        <f>1157418+53634+592729</f>
        <v>1803781</v>
      </c>
    </row>
    <row r="57" spans="1:3" s="16" customFormat="1" ht="56.25" x14ac:dyDescent="0.2">
      <c r="A57" s="36"/>
      <c r="B57" s="29" t="s">
        <v>32</v>
      </c>
      <c r="C57" s="30">
        <v>70183</v>
      </c>
    </row>
    <row r="58" spans="1:3" s="16" customFormat="1" ht="18.75" x14ac:dyDescent="0.2">
      <c r="A58" s="36"/>
      <c r="B58" s="29" t="s">
        <v>23</v>
      </c>
      <c r="C58" s="30">
        <v>84000</v>
      </c>
    </row>
    <row r="59" spans="1:3" s="16" customFormat="1" ht="18.75" x14ac:dyDescent="0.2">
      <c r="A59" s="37" t="s">
        <v>45</v>
      </c>
      <c r="B59" s="31" t="s">
        <v>36</v>
      </c>
      <c r="C59" s="53">
        <f>SUM(C55:C58)</f>
        <v>3474650</v>
      </c>
    </row>
    <row r="60" spans="1:3" s="16" customFormat="1" ht="37.5" x14ac:dyDescent="0.2">
      <c r="A60" s="36"/>
      <c r="B60" s="29" t="s">
        <v>30</v>
      </c>
      <c r="C60" s="30">
        <v>26788</v>
      </c>
    </row>
    <row r="61" spans="1:3" s="16" customFormat="1" ht="56.25" x14ac:dyDescent="0.2">
      <c r="A61" s="36"/>
      <c r="B61" s="29" t="s">
        <v>31</v>
      </c>
      <c r="C61" s="30">
        <f>109035+19880+36675</f>
        <v>165590</v>
      </c>
    </row>
    <row r="62" spans="1:3" s="16" customFormat="1" ht="18.75" x14ac:dyDescent="0.2">
      <c r="A62" s="37" t="s">
        <v>43</v>
      </c>
      <c r="B62" s="31" t="s">
        <v>39</v>
      </c>
      <c r="C62" s="53">
        <f>SUM(C60:C61)</f>
        <v>192378</v>
      </c>
    </row>
    <row r="63" spans="1:3" s="16" customFormat="1" ht="37.5" x14ac:dyDescent="0.2">
      <c r="A63" s="37"/>
      <c r="B63" s="29" t="s">
        <v>30</v>
      </c>
      <c r="C63" s="80">
        <f>129172.25+327126.48+66192.74+231350.06+196437.69+134956.08+88364.1+78724.38</f>
        <v>1252323.7800000003</v>
      </c>
    </row>
    <row r="64" spans="1:3" s="16" customFormat="1" ht="18.75" x14ac:dyDescent="0.3">
      <c r="A64" s="55" t="s">
        <v>42</v>
      </c>
      <c r="B64" s="33" t="s">
        <v>29</v>
      </c>
      <c r="C64" s="80">
        <f>C63</f>
        <v>1252323.7800000003</v>
      </c>
    </row>
    <row r="65" spans="1:6" s="16" customFormat="1" ht="56.25" x14ac:dyDescent="0.2">
      <c r="A65" s="36">
        <v>41057700</v>
      </c>
      <c r="B65" s="28" t="s">
        <v>55</v>
      </c>
      <c r="C65" s="32">
        <f>C67</f>
        <v>93550</v>
      </c>
    </row>
    <row r="66" spans="1:6" s="16" customFormat="1" ht="18.75" x14ac:dyDescent="0.2">
      <c r="A66" s="36"/>
      <c r="B66" s="29" t="s">
        <v>10</v>
      </c>
      <c r="C66" s="52"/>
    </row>
    <row r="67" spans="1:6" s="16" customFormat="1" ht="37.5" x14ac:dyDescent="0.2">
      <c r="A67" s="36"/>
      <c r="B67" s="29" t="s">
        <v>56</v>
      </c>
      <c r="C67" s="30">
        <v>93550</v>
      </c>
    </row>
    <row r="68" spans="1:6" s="16" customFormat="1" ht="18.75" x14ac:dyDescent="0.3">
      <c r="A68" s="55" t="s">
        <v>42</v>
      </c>
      <c r="B68" s="33" t="s">
        <v>29</v>
      </c>
      <c r="C68" s="53">
        <f>C66+C67</f>
        <v>93550</v>
      </c>
    </row>
    <row r="69" spans="1:6" s="16" customFormat="1" ht="18.75" x14ac:dyDescent="0.2">
      <c r="A69" s="103" t="s">
        <v>69</v>
      </c>
      <c r="B69" s="104"/>
      <c r="C69" s="104"/>
      <c r="D69" s="85"/>
      <c r="E69" s="85"/>
      <c r="F69" s="86"/>
    </row>
    <row r="70" spans="1:6" s="16" customFormat="1" ht="54" customHeight="1" x14ac:dyDescent="0.2">
      <c r="A70" s="28">
        <v>41051100</v>
      </c>
      <c r="B70" s="28" t="s">
        <v>77</v>
      </c>
      <c r="C70" s="32">
        <f>C72</f>
        <v>3350507</v>
      </c>
      <c r="D70" s="87"/>
      <c r="E70" s="87"/>
      <c r="F70" s="87"/>
    </row>
    <row r="71" spans="1:6" s="16" customFormat="1" ht="30.75" customHeight="1" x14ac:dyDescent="0.2">
      <c r="A71" s="28"/>
      <c r="B71" s="34" t="s">
        <v>10</v>
      </c>
      <c r="C71" s="56"/>
      <c r="D71" s="87"/>
      <c r="E71" s="87"/>
      <c r="F71" s="87"/>
    </row>
    <row r="72" spans="1:6" s="16" customFormat="1" ht="66.75" customHeight="1" x14ac:dyDescent="0.2">
      <c r="A72" s="28"/>
      <c r="B72" s="34" t="s">
        <v>63</v>
      </c>
      <c r="C72" s="30">
        <f>1165845+2184662</f>
        <v>3350507</v>
      </c>
      <c r="D72" s="87"/>
      <c r="E72" s="87"/>
      <c r="F72" s="87"/>
    </row>
    <row r="73" spans="1:6" s="6" customFormat="1" ht="19.5" customHeight="1" x14ac:dyDescent="0.3">
      <c r="A73" s="55" t="s">
        <v>42</v>
      </c>
      <c r="B73" s="33" t="s">
        <v>29</v>
      </c>
      <c r="C73" s="53">
        <f>C72</f>
        <v>3350507</v>
      </c>
    </row>
    <row r="74" spans="1:6" s="6" customFormat="1" ht="19.5" customHeight="1" x14ac:dyDescent="0.2">
      <c r="A74" s="28">
        <v>41053900</v>
      </c>
      <c r="B74" s="28" t="s">
        <v>26</v>
      </c>
      <c r="C74" s="32">
        <f>C76</f>
        <v>50000</v>
      </c>
    </row>
    <row r="75" spans="1:6" s="6" customFormat="1" ht="19.5" customHeight="1" x14ac:dyDescent="0.2">
      <c r="A75" s="28"/>
      <c r="B75" s="34" t="s">
        <v>10</v>
      </c>
      <c r="C75" s="32"/>
    </row>
    <row r="76" spans="1:6" s="6" customFormat="1" ht="37.5" x14ac:dyDescent="0.3">
      <c r="A76" s="55"/>
      <c r="B76" s="34" t="s">
        <v>85</v>
      </c>
      <c r="C76" s="30">
        <v>50000</v>
      </c>
    </row>
    <row r="77" spans="1:6" s="6" customFormat="1" ht="18.75" x14ac:dyDescent="0.3">
      <c r="A77" s="55" t="s">
        <v>42</v>
      </c>
      <c r="B77" s="33" t="s">
        <v>29</v>
      </c>
      <c r="C77" s="30">
        <f>C76</f>
        <v>50000</v>
      </c>
    </row>
    <row r="78" spans="1:6" s="10" customFormat="1" ht="29.25" customHeight="1" x14ac:dyDescent="1">
      <c r="A78" s="38"/>
      <c r="B78" s="39" t="s">
        <v>12</v>
      </c>
      <c r="C78" s="96">
        <f>C79+C80</f>
        <v>98302117.780000001</v>
      </c>
    </row>
    <row r="79" spans="1:6" s="10" customFormat="1" ht="29.25" customHeight="1" x14ac:dyDescent="1">
      <c r="A79" s="38"/>
      <c r="B79" s="39" t="s">
        <v>3</v>
      </c>
      <c r="C79" s="96">
        <f>C18+C22+C24+C26+C38+C48+C30+C65+C34+C20</f>
        <v>94901610.780000001</v>
      </c>
    </row>
    <row r="80" spans="1:6" s="10" customFormat="1" ht="29.25" customHeight="1" x14ac:dyDescent="1">
      <c r="A80" s="38"/>
      <c r="B80" s="39" t="s">
        <v>4</v>
      </c>
      <c r="C80" s="32">
        <f>C70+C74</f>
        <v>3400507</v>
      </c>
    </row>
    <row r="81" spans="1:3" s="6" customFormat="1" ht="0.75" customHeight="1" x14ac:dyDescent="0.25">
      <c r="A81" s="40"/>
      <c r="B81" s="40"/>
      <c r="C81" s="40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2"/>
    </row>
    <row r="84" spans="1:3" ht="18" x14ac:dyDescent="0.25">
      <c r="A84" s="41"/>
      <c r="B84" s="41"/>
      <c r="C84" s="42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11"/>
      <c r="B126" s="11"/>
      <c r="C126" s="11"/>
    </row>
    <row r="127" spans="1:3" ht="18" x14ac:dyDescent="0.25">
      <c r="A127" s="11"/>
      <c r="B127" s="11"/>
      <c r="C127" s="11"/>
    </row>
    <row r="128" spans="1:3" ht="18" x14ac:dyDescent="0.25">
      <c r="A128" s="11"/>
      <c r="B128" s="11"/>
      <c r="C128" s="11"/>
    </row>
    <row r="129" spans="1:3" ht="18" x14ac:dyDescent="0.25">
      <c r="A129" s="11"/>
      <c r="B129" s="11"/>
      <c r="C129" s="11"/>
    </row>
    <row r="130" spans="1:3" ht="18" x14ac:dyDescent="0.25">
      <c r="A130" s="11"/>
      <c r="B130" s="11"/>
      <c r="C130" s="11"/>
    </row>
    <row r="131" spans="1:3" ht="18" x14ac:dyDescent="0.25">
      <c r="A131" s="11"/>
      <c r="B131" s="11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</sheetData>
  <sheetProtection selectLockedCells="1" selectUnlockedCells="1"/>
  <mergeCells count="4">
    <mergeCell ref="A11:C11"/>
    <mergeCell ref="A14:C14"/>
    <mergeCell ref="A17:C17"/>
    <mergeCell ref="A69:C69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Zeros="0" view="pageBreakPreview" zoomScale="70" zoomScaleNormal="60" zoomScaleSheetLayoutView="70" zoomScalePageLayoutView="25" workbookViewId="0">
      <selection activeCell="D2" sqref="D2:E2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6" t="s">
        <v>93</v>
      </c>
      <c r="E2" s="106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2" t="s">
        <v>6</v>
      </c>
      <c r="B4" s="102"/>
      <c r="C4" s="102"/>
      <c r="D4" s="102"/>
      <c r="E4" s="102"/>
      <c r="F4" s="102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3" t="s">
        <v>1</v>
      </c>
      <c r="F6" s="134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7">
        <v>5</v>
      </c>
      <c r="F7" s="138"/>
    </row>
    <row r="8" spans="1:6" s="16" customFormat="1" ht="34.5" customHeight="1" x14ac:dyDescent="0.2">
      <c r="A8" s="103" t="s">
        <v>14</v>
      </c>
      <c r="B8" s="104"/>
      <c r="C8" s="104"/>
      <c r="D8" s="104"/>
      <c r="E8" s="104"/>
      <c r="F8" s="105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64</v>
      </c>
      <c r="D9" s="64">
        <f>D10</f>
        <v>0</v>
      </c>
      <c r="E9" s="135"/>
      <c r="F9" s="136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7"/>
      <c r="F10" s="108"/>
    </row>
    <row r="11" spans="1:6" s="16" customFormat="1" ht="24.75" hidden="1" customHeight="1" x14ac:dyDescent="0.2">
      <c r="A11" s="23"/>
      <c r="B11" s="76"/>
      <c r="C11" s="31" t="s">
        <v>46</v>
      </c>
      <c r="D11" s="76"/>
      <c r="E11" s="107"/>
      <c r="F11" s="108"/>
    </row>
    <row r="12" spans="1:6" s="16" customFormat="1" ht="45" hidden="1" customHeight="1" x14ac:dyDescent="0.2">
      <c r="A12" s="23"/>
      <c r="B12" s="76"/>
      <c r="C12" s="79" t="s">
        <v>65</v>
      </c>
      <c r="D12" s="78"/>
      <c r="E12" s="107"/>
      <c r="F12" s="108"/>
    </row>
    <row r="13" spans="1:6" s="16" customFormat="1" ht="32.25" hidden="1" customHeight="1" x14ac:dyDescent="0.3">
      <c r="A13" s="55" t="s">
        <v>51</v>
      </c>
      <c r="B13" s="75"/>
      <c r="C13" s="31" t="s">
        <v>52</v>
      </c>
      <c r="D13" s="24">
        <f>D12</f>
        <v>0</v>
      </c>
      <c r="E13" s="107">
        <f>E12</f>
        <v>0</v>
      </c>
      <c r="F13" s="108"/>
    </row>
    <row r="14" spans="1:6" s="16" customFormat="1" ht="40.5" customHeight="1" x14ac:dyDescent="0.2">
      <c r="A14" s="127" t="s">
        <v>18</v>
      </c>
      <c r="B14" s="119">
        <v>9700</v>
      </c>
      <c r="C14" s="127" t="s">
        <v>17</v>
      </c>
      <c r="D14" s="121">
        <f>D20+D16</f>
        <v>262020</v>
      </c>
      <c r="E14" s="113">
        <v>63500</v>
      </c>
      <c r="F14" s="114"/>
    </row>
    <row r="15" spans="1:6" s="16" customFormat="1" ht="19.5" customHeight="1" x14ac:dyDescent="0.2">
      <c r="A15" s="128"/>
      <c r="B15" s="120"/>
      <c r="C15" s="128"/>
      <c r="D15" s="122"/>
      <c r="E15" s="115"/>
      <c r="F15" s="116"/>
    </row>
    <row r="16" spans="1:6" s="16" customFormat="1" ht="75" hidden="1" customHeight="1" x14ac:dyDescent="0.2">
      <c r="A16" s="47" t="s">
        <v>59</v>
      </c>
      <c r="B16" s="48">
        <v>9730</v>
      </c>
      <c r="C16" s="79" t="s">
        <v>58</v>
      </c>
      <c r="D16" s="78"/>
      <c r="E16" s="107"/>
      <c r="F16" s="108"/>
    </row>
    <row r="17" spans="1:6" s="16" customFormat="1" ht="19.5" hidden="1" customHeight="1" x14ac:dyDescent="0.2">
      <c r="A17" s="47"/>
      <c r="B17" s="48"/>
      <c r="C17" s="31" t="s">
        <v>46</v>
      </c>
      <c r="D17" s="78"/>
      <c r="E17" s="107"/>
      <c r="F17" s="108"/>
    </row>
    <row r="18" spans="1:6" s="16" customFormat="1" ht="56.25" hidden="1" customHeight="1" x14ac:dyDescent="0.2">
      <c r="A18" s="47"/>
      <c r="B18" s="48"/>
      <c r="C18" s="34" t="s">
        <v>60</v>
      </c>
      <c r="D18" s="78"/>
      <c r="E18" s="107"/>
      <c r="F18" s="108"/>
    </row>
    <row r="19" spans="1:6" s="16" customFormat="1" ht="19.5" hidden="1" customHeight="1" x14ac:dyDescent="0.3">
      <c r="A19" s="55" t="s">
        <v>42</v>
      </c>
      <c r="B19" s="25"/>
      <c r="C19" s="33" t="s">
        <v>29</v>
      </c>
      <c r="D19" s="26">
        <f>D16</f>
        <v>0</v>
      </c>
      <c r="E19" s="107">
        <f>E16</f>
        <v>0</v>
      </c>
      <c r="F19" s="108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262020</v>
      </c>
      <c r="E20" s="123">
        <v>63500</v>
      </c>
      <c r="F20" s="124"/>
    </row>
    <row r="21" spans="1:6" s="16" customFormat="1" ht="29.25" customHeight="1" x14ac:dyDescent="0.2">
      <c r="A21" s="47"/>
      <c r="B21" s="48"/>
      <c r="C21" s="58" t="s">
        <v>46</v>
      </c>
      <c r="D21" s="49"/>
      <c r="E21" s="123"/>
      <c r="F21" s="124"/>
    </row>
    <row r="22" spans="1:6" s="16" customFormat="1" ht="63.75" customHeight="1" x14ac:dyDescent="0.2">
      <c r="A22" s="47"/>
      <c r="B22" s="48"/>
      <c r="C22" s="57" t="s">
        <v>70</v>
      </c>
      <c r="D22" s="49">
        <v>63500</v>
      </c>
      <c r="E22" s="123">
        <v>63500</v>
      </c>
      <c r="F22" s="124"/>
    </row>
    <row r="23" spans="1:6" s="17" customFormat="1" ht="18.75" x14ac:dyDescent="0.3">
      <c r="A23" s="55" t="s">
        <v>42</v>
      </c>
      <c r="B23" s="25"/>
      <c r="C23" s="33" t="s">
        <v>29</v>
      </c>
      <c r="D23" s="26">
        <f>E23</f>
        <v>63500</v>
      </c>
      <c r="E23" s="107">
        <v>63500</v>
      </c>
      <c r="F23" s="108"/>
    </row>
    <row r="24" spans="1:6" s="17" customFormat="1" ht="56.25" x14ac:dyDescent="0.2">
      <c r="A24" s="47"/>
      <c r="B24" s="48"/>
      <c r="C24" s="77" t="s">
        <v>79</v>
      </c>
      <c r="D24" s="59">
        <v>198520</v>
      </c>
      <c r="E24" s="107">
        <f>D24</f>
        <v>198520</v>
      </c>
      <c r="F24" s="108"/>
    </row>
    <row r="25" spans="1:6" s="17" customFormat="1" ht="18.75" x14ac:dyDescent="0.3">
      <c r="A25" s="55" t="s">
        <v>42</v>
      </c>
      <c r="B25" s="25"/>
      <c r="C25" s="31" t="s">
        <v>29</v>
      </c>
      <c r="D25" s="81">
        <f>SUM(D24)</f>
        <v>198520</v>
      </c>
      <c r="E25" s="107">
        <f>D25</f>
        <v>198520</v>
      </c>
      <c r="F25" s="108"/>
    </row>
    <row r="26" spans="1:6" s="17" customFormat="1" ht="75" hidden="1" x14ac:dyDescent="0.2">
      <c r="A26" s="73"/>
      <c r="B26" s="74"/>
      <c r="C26" s="29" t="s">
        <v>53</v>
      </c>
      <c r="D26" s="59"/>
      <c r="E26" s="123">
        <f>D26</f>
        <v>0</v>
      </c>
      <c r="F26" s="124"/>
    </row>
    <row r="27" spans="1:6" s="17" customFormat="1" ht="18.75" hidden="1" x14ac:dyDescent="0.3">
      <c r="A27" s="55" t="s">
        <v>51</v>
      </c>
      <c r="B27" s="75"/>
      <c r="C27" s="33" t="s">
        <v>52</v>
      </c>
      <c r="D27" s="72"/>
      <c r="E27" s="107">
        <f>D27</f>
        <v>0</v>
      </c>
      <c r="F27" s="108"/>
    </row>
    <row r="28" spans="1:6" s="17" customFormat="1" ht="18.75" hidden="1" x14ac:dyDescent="0.3">
      <c r="A28" s="69"/>
      <c r="B28" s="70"/>
      <c r="C28" s="71"/>
      <c r="D28" s="72"/>
      <c r="E28" s="107"/>
      <c r="F28" s="108"/>
    </row>
    <row r="29" spans="1:6" s="65" customFormat="1" ht="37.5" x14ac:dyDescent="0.25">
      <c r="A29" s="61" t="s">
        <v>47</v>
      </c>
      <c r="B29" s="62">
        <v>9800</v>
      </c>
      <c r="C29" s="63" t="s">
        <v>48</v>
      </c>
      <c r="D29" s="83">
        <f>D36</f>
        <v>2770000</v>
      </c>
      <c r="E29" s="117">
        <f>E36</f>
        <v>699000</v>
      </c>
      <c r="F29" s="118"/>
    </row>
    <row r="30" spans="1:6" s="65" customFormat="1" ht="18.75" x14ac:dyDescent="0.25">
      <c r="A30" s="66"/>
      <c r="B30" s="67"/>
      <c r="C30" s="58" t="s">
        <v>10</v>
      </c>
      <c r="D30" s="68"/>
      <c r="E30" s="129"/>
      <c r="F30" s="130"/>
    </row>
    <row r="31" spans="1:6" s="65" customFormat="1" ht="37.5" x14ac:dyDescent="0.25">
      <c r="A31" s="66"/>
      <c r="B31" s="67"/>
      <c r="C31" s="29" t="s">
        <v>68</v>
      </c>
      <c r="D31" s="49">
        <f>700000+1200000</f>
        <v>1900000</v>
      </c>
      <c r="E31" s="93"/>
      <c r="F31" s="94"/>
    </row>
    <row r="32" spans="1:6" s="65" customFormat="1" ht="37.5" x14ac:dyDescent="0.25">
      <c r="A32" s="66"/>
      <c r="B32" s="67"/>
      <c r="C32" s="29" t="s">
        <v>87</v>
      </c>
      <c r="D32" s="26">
        <v>300000</v>
      </c>
      <c r="E32" s="107">
        <f>D32</f>
        <v>300000</v>
      </c>
      <c r="F32" s="108"/>
    </row>
    <row r="33" spans="1:9" s="65" customFormat="1" ht="75" x14ac:dyDescent="0.3">
      <c r="A33" s="55"/>
      <c r="B33" s="25"/>
      <c r="C33" s="29" t="s">
        <v>50</v>
      </c>
      <c r="D33" s="26">
        <v>300000</v>
      </c>
      <c r="E33" s="107">
        <f>D33</f>
        <v>300000</v>
      </c>
      <c r="F33" s="108"/>
    </row>
    <row r="34" spans="1:9" s="65" customFormat="1" ht="56.25" x14ac:dyDescent="0.3">
      <c r="A34" s="55"/>
      <c r="B34" s="25"/>
      <c r="C34" s="29" t="s">
        <v>54</v>
      </c>
      <c r="D34" s="26">
        <v>99000</v>
      </c>
      <c r="E34" s="107">
        <f t="shared" ref="E34" si="0">D34</f>
        <v>99000</v>
      </c>
      <c r="F34" s="108"/>
    </row>
    <row r="35" spans="1:9" s="65" customFormat="1" ht="37.5" x14ac:dyDescent="0.3">
      <c r="A35" s="55"/>
      <c r="B35" s="25"/>
      <c r="C35" s="29" t="s">
        <v>82</v>
      </c>
      <c r="D35" s="81">
        <v>171000</v>
      </c>
      <c r="E35" s="111"/>
      <c r="F35" s="112"/>
    </row>
    <row r="36" spans="1:9" s="17" customFormat="1" ht="18.75" x14ac:dyDescent="0.3">
      <c r="A36" s="55" t="s">
        <v>61</v>
      </c>
      <c r="B36" s="60"/>
      <c r="C36" s="31" t="s">
        <v>0</v>
      </c>
      <c r="D36" s="81">
        <f>SUM(D31:D35)</f>
        <v>2770000</v>
      </c>
      <c r="E36" s="111">
        <f>SUM(E32:E35)</f>
        <v>699000</v>
      </c>
      <c r="F36" s="112">
        <f t="shared" ref="F36" si="1">SUM(F32:F34)</f>
        <v>0</v>
      </c>
    </row>
    <row r="37" spans="1:9" s="16" customFormat="1" ht="18.75" x14ac:dyDescent="0.2">
      <c r="A37" s="103" t="s">
        <v>13</v>
      </c>
      <c r="B37" s="104"/>
      <c r="C37" s="104"/>
      <c r="D37" s="104"/>
      <c r="E37" s="104"/>
      <c r="F37" s="105"/>
      <c r="I37" s="27"/>
    </row>
    <row r="38" spans="1:9" s="16" customFormat="1" ht="18.75" x14ac:dyDescent="0.2">
      <c r="A38" s="119"/>
      <c r="B38" s="119">
        <v>9700</v>
      </c>
      <c r="C38" s="127" t="s">
        <v>17</v>
      </c>
      <c r="D38" s="125">
        <f>D40+D46</f>
        <v>967780</v>
      </c>
      <c r="E38" s="97"/>
      <c r="F38" s="98"/>
      <c r="I38" s="27"/>
    </row>
    <row r="39" spans="1:9" s="16" customFormat="1" ht="18.75" customHeight="1" x14ac:dyDescent="0.2">
      <c r="A39" s="120"/>
      <c r="B39" s="120"/>
      <c r="C39" s="128"/>
      <c r="D39" s="126"/>
      <c r="E39" s="97"/>
      <c r="F39" s="98"/>
      <c r="I39" s="27"/>
    </row>
    <row r="40" spans="1:9" s="16" customFormat="1" ht="18.75" x14ac:dyDescent="0.2">
      <c r="A40" s="61" t="s">
        <v>28</v>
      </c>
      <c r="B40" s="62">
        <v>9770</v>
      </c>
      <c r="C40" s="63" t="s">
        <v>26</v>
      </c>
      <c r="D40" s="64">
        <f>D44</f>
        <v>297780</v>
      </c>
      <c r="E40" s="109">
        <f>D40</f>
        <v>297780</v>
      </c>
      <c r="F40" s="110"/>
      <c r="I40" s="27"/>
    </row>
    <row r="41" spans="1:9" s="16" customFormat="1" ht="18.75" x14ac:dyDescent="0.2">
      <c r="A41" s="76"/>
      <c r="B41" s="76"/>
      <c r="C41" s="31" t="s">
        <v>46</v>
      </c>
      <c r="D41" s="76"/>
      <c r="E41" s="107"/>
      <c r="F41" s="108"/>
      <c r="I41" s="27"/>
    </row>
    <row r="42" spans="1:9" s="16" customFormat="1" ht="18.75" hidden="1" x14ac:dyDescent="0.2">
      <c r="A42" s="76"/>
      <c r="B42" s="76"/>
      <c r="C42" s="77" t="s">
        <v>57</v>
      </c>
      <c r="D42" s="26"/>
      <c r="E42" s="107"/>
      <c r="F42" s="108"/>
      <c r="I42" s="27"/>
    </row>
    <row r="43" spans="1:9" s="16" customFormat="1" ht="18.75" hidden="1" x14ac:dyDescent="0.3">
      <c r="A43" s="55" t="s">
        <v>42</v>
      </c>
      <c r="B43" s="25"/>
      <c r="C43" s="31" t="s">
        <v>29</v>
      </c>
      <c r="D43" s="26">
        <f>SUM(D42)</f>
        <v>0</v>
      </c>
      <c r="E43" s="107"/>
      <c r="F43" s="108"/>
      <c r="I43" s="27"/>
    </row>
    <row r="44" spans="1:9" s="16" customFormat="1" ht="56.25" x14ac:dyDescent="0.3">
      <c r="A44" s="69"/>
      <c r="B44" s="70"/>
      <c r="C44" s="77" t="s">
        <v>79</v>
      </c>
      <c r="D44" s="72">
        <v>297780</v>
      </c>
      <c r="E44" s="107"/>
      <c r="F44" s="108"/>
      <c r="I44" s="27"/>
    </row>
    <row r="45" spans="1:9" s="16" customFormat="1" ht="18.75" x14ac:dyDescent="0.3">
      <c r="A45" s="55" t="s">
        <v>42</v>
      </c>
      <c r="B45" s="25"/>
      <c r="C45" s="31" t="s">
        <v>29</v>
      </c>
      <c r="D45" s="72">
        <f>D44</f>
        <v>297780</v>
      </c>
      <c r="E45" s="99"/>
      <c r="F45" s="100"/>
      <c r="I45" s="27"/>
    </row>
    <row r="46" spans="1:9" s="16" customFormat="1" ht="18.75" x14ac:dyDescent="0.2">
      <c r="A46" s="61" t="s">
        <v>81</v>
      </c>
      <c r="B46" s="62">
        <v>9770</v>
      </c>
      <c r="C46" s="63" t="s">
        <v>26</v>
      </c>
      <c r="D46" s="72">
        <f>D49</f>
        <v>670000</v>
      </c>
      <c r="E46" s="99"/>
      <c r="F46" s="100"/>
      <c r="I46" s="27"/>
    </row>
    <row r="47" spans="1:9" s="16" customFormat="1" ht="18.75" x14ac:dyDescent="0.2">
      <c r="A47" s="66"/>
      <c r="B47" s="62"/>
      <c r="C47" s="31" t="s">
        <v>46</v>
      </c>
      <c r="D47" s="72"/>
      <c r="E47" s="99"/>
      <c r="F47" s="100"/>
      <c r="I47" s="27"/>
    </row>
    <row r="48" spans="1:9" s="16" customFormat="1" ht="18.75" x14ac:dyDescent="0.2">
      <c r="A48" s="101"/>
      <c r="B48" s="76"/>
      <c r="C48" s="77" t="s">
        <v>57</v>
      </c>
      <c r="D48" s="26">
        <v>670000</v>
      </c>
      <c r="E48" s="107">
        <v>1159350</v>
      </c>
      <c r="F48" s="108"/>
      <c r="I48" s="27"/>
    </row>
    <row r="49" spans="1:9" s="16" customFormat="1" ht="18.75" x14ac:dyDescent="0.3">
      <c r="A49" s="55" t="s">
        <v>42</v>
      </c>
      <c r="B49" s="25"/>
      <c r="C49" s="31" t="s">
        <v>29</v>
      </c>
      <c r="D49" s="26">
        <f>D48</f>
        <v>670000</v>
      </c>
      <c r="E49" s="107">
        <f>E44</f>
        <v>0</v>
      </c>
      <c r="F49" s="108"/>
      <c r="I49" s="27"/>
    </row>
    <row r="50" spans="1:9" s="65" customFormat="1" ht="37.5" x14ac:dyDescent="0.25">
      <c r="A50" s="61" t="s">
        <v>47</v>
      </c>
      <c r="B50" s="62">
        <v>9800</v>
      </c>
      <c r="C50" s="63" t="s">
        <v>48</v>
      </c>
      <c r="D50" s="64">
        <f>D53</f>
        <v>10215000</v>
      </c>
      <c r="E50" s="109">
        <f>D50</f>
        <v>10215000</v>
      </c>
      <c r="F50" s="110"/>
    </row>
    <row r="51" spans="1:9" s="65" customFormat="1" ht="39.75" customHeight="1" x14ac:dyDescent="0.25">
      <c r="A51" s="61"/>
      <c r="B51" s="62"/>
      <c r="C51" s="29" t="s">
        <v>68</v>
      </c>
      <c r="D51" s="26">
        <f>2000000+3200000+1625000+1390000+1000000+1000000</f>
        <v>10215000</v>
      </c>
      <c r="E51" s="107">
        <v>2000000</v>
      </c>
      <c r="F51" s="108"/>
    </row>
    <row r="52" spans="1:9" s="65" customFormat="1" ht="56.25" hidden="1" customHeight="1" x14ac:dyDescent="0.3">
      <c r="A52" s="55"/>
      <c r="B52" s="25"/>
      <c r="C52" s="29" t="s">
        <v>54</v>
      </c>
      <c r="D52" s="26"/>
      <c r="E52" s="107"/>
      <c r="F52" s="108"/>
    </row>
    <row r="53" spans="1:9" s="17" customFormat="1" ht="29.25" customHeight="1" x14ac:dyDescent="0.3">
      <c r="A53" s="55" t="s">
        <v>61</v>
      </c>
      <c r="B53" s="60"/>
      <c r="C53" s="31" t="s">
        <v>0</v>
      </c>
      <c r="D53" s="26">
        <f>SUM(D51:D52)</f>
        <v>10215000</v>
      </c>
      <c r="E53" s="107">
        <f>E50</f>
        <v>10215000</v>
      </c>
      <c r="F53" s="108"/>
    </row>
    <row r="54" spans="1:9" s="16" customFormat="1" ht="29.25" customHeight="1" x14ac:dyDescent="0.3">
      <c r="A54" s="15"/>
      <c r="B54" s="14"/>
      <c r="C54" s="9" t="s">
        <v>12</v>
      </c>
      <c r="D54" s="82">
        <f>D55+D56</f>
        <v>14214800</v>
      </c>
      <c r="E54" s="131"/>
      <c r="F54" s="132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3032020</v>
      </c>
      <c r="E55" s="131"/>
      <c r="F55" s="132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11182780</v>
      </c>
      <c r="E56" s="131"/>
      <c r="F56" s="132"/>
    </row>
    <row r="59" spans="1:9" ht="20.25" x14ac:dyDescent="0.3">
      <c r="B59" s="21" t="s">
        <v>75</v>
      </c>
      <c r="C59" s="22"/>
      <c r="D59" s="21" t="s">
        <v>76</v>
      </c>
      <c r="E59" s="21" t="s">
        <v>76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5" t="s">
        <v>88</v>
      </c>
      <c r="C61" s="95"/>
      <c r="D61" s="95"/>
      <c r="E61" s="95"/>
    </row>
    <row r="62" spans="1:9" ht="20.25" x14ac:dyDescent="0.3">
      <c r="B62" s="95" t="s">
        <v>89</v>
      </c>
      <c r="C62" s="95"/>
      <c r="D62" s="95"/>
      <c r="E62" s="95"/>
    </row>
    <row r="63" spans="1:9" ht="20.25" x14ac:dyDescent="0.3">
      <c r="B63" s="95" t="s">
        <v>90</v>
      </c>
      <c r="C63" s="95"/>
      <c r="D63" s="95" t="s">
        <v>91</v>
      </c>
      <c r="E63" s="95" t="s">
        <v>92</v>
      </c>
    </row>
    <row r="64" spans="1:9" ht="20.25" x14ac:dyDescent="0.3">
      <c r="B64" s="95"/>
      <c r="C64" s="95"/>
      <c r="D64" s="95"/>
      <c r="E64" s="95"/>
    </row>
    <row r="65" spans="2:5" ht="18" x14ac:dyDescent="0.25">
      <c r="B65" s="90"/>
      <c r="C65"/>
      <c r="D65" s="90"/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2024-09-06T11:57:24Z</cp:lastPrinted>
  <dcterms:created xsi:type="dcterms:W3CDTF">2015-06-05T18:19:34Z</dcterms:created>
  <dcterms:modified xsi:type="dcterms:W3CDTF">2024-10-31T09:00:59Z</dcterms:modified>
</cp:coreProperties>
</file>