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Лист1" sheetId="1" r:id="rId1"/>
    <sheet name="Лист2" sheetId="2" r:id="rId2"/>
    <sheet name="Лист3" sheetId="3" r:id="rId3"/>
  </sheets>
  <externalReferences>
    <externalReference r:id="rId4"/>
  </externalReferences>
  <calcPr calcId="144525"/>
</workbook>
</file>

<file path=xl/calcChain.xml><?xml version="1.0" encoding="utf-8"?>
<calcChain xmlns="http://schemas.openxmlformats.org/spreadsheetml/2006/main">
  <c r="I33" i="1" l="1"/>
  <c r="J33" i="1"/>
  <c r="H14" i="1" l="1"/>
  <c r="H15" i="1"/>
  <c r="H16" i="1"/>
  <c r="H17" i="1"/>
  <c r="H18" i="1"/>
  <c r="H19" i="1"/>
  <c r="H20" i="1"/>
  <c r="H21" i="1"/>
  <c r="H22" i="1"/>
  <c r="H23" i="1"/>
  <c r="H24" i="1"/>
  <c r="H25" i="1"/>
  <c r="H26" i="1"/>
  <c r="H27" i="1"/>
  <c r="H28" i="1"/>
  <c r="H29" i="1"/>
  <c r="H30" i="1"/>
  <c r="H31" i="1"/>
  <c r="H32" i="1"/>
  <c r="H34" i="1"/>
  <c r="H35" i="1"/>
  <c r="H36" i="1"/>
  <c r="H13" i="1"/>
  <c r="C22" i="1" l="1"/>
  <c r="C21" i="1"/>
  <c r="C20" i="1"/>
  <c r="D33" i="1"/>
  <c r="D34" i="1"/>
  <c r="C33" i="1"/>
  <c r="C36" i="1"/>
  <c r="E20" i="1"/>
  <c r="E21" i="1"/>
  <c r="E22" i="1"/>
  <c r="E15" i="1"/>
  <c r="E34" i="1"/>
  <c r="E26" i="1"/>
  <c r="E17" i="1"/>
  <c r="E16" i="1"/>
  <c r="C12" i="1" l="1"/>
  <c r="C11" i="1" s="1"/>
  <c r="E33" i="1"/>
  <c r="F33" i="1"/>
  <c r="G33" i="1"/>
  <c r="K33" i="1"/>
  <c r="H33" i="1" s="1"/>
  <c r="L33" i="1"/>
  <c r="M33" i="1"/>
  <c r="A3" i="1" l="1"/>
  <c r="D12" i="1"/>
  <c r="D11" i="1" s="1"/>
  <c r="F12" i="1"/>
  <c r="F11" i="1" s="1"/>
  <c r="G12" i="1"/>
  <c r="G11" i="1" s="1"/>
  <c r="I12" i="1"/>
  <c r="I11" i="1" s="1"/>
  <c r="K12" i="1"/>
  <c r="L12" i="1"/>
  <c r="M12" i="1"/>
  <c r="J12" i="1" l="1"/>
  <c r="J11" i="1" l="1"/>
  <c r="H12" i="1"/>
  <c r="H11" i="1" s="1"/>
  <c r="E12" i="1"/>
  <c r="M11" i="1"/>
  <c r="K11" i="1"/>
  <c r="L11" i="1"/>
  <c r="E11" i="1" l="1"/>
</calcChain>
</file>

<file path=xl/sharedStrings.xml><?xml version="1.0" encoding="utf-8"?>
<sst xmlns="http://schemas.openxmlformats.org/spreadsheetml/2006/main" count="49" uniqueCount="46">
  <si>
    <t>Найменування статтей витрат</t>
  </si>
  <si>
    <t>Заборгованість по платежам</t>
  </si>
  <si>
    <t>х</t>
  </si>
  <si>
    <t>ВИДАТКИ ТА НАДАННЯ КРЕДИТІВ- усього</t>
  </si>
  <si>
    <t>ПОТОЧНІ ВИДАТКИ</t>
  </si>
  <si>
    <t>Заробітна плата</t>
  </si>
  <si>
    <t>Нарахування на заробітну плату</t>
  </si>
  <si>
    <t>Предмети, матеріали, обладнання та інвентар</t>
  </si>
  <si>
    <t>Медикаменти та перев'язувальні матеріали</t>
  </si>
  <si>
    <t>Продукти харчування</t>
  </si>
  <si>
    <t>Оплата послуг (крім комунальних)</t>
  </si>
  <si>
    <t>Видатки на відрядження</t>
  </si>
  <si>
    <t>Оплата теплопостачання</t>
  </si>
  <si>
    <t>Оплата водопостачання і водовідведення</t>
  </si>
  <si>
    <t xml:space="preserve">Оплата електроенергії </t>
  </si>
  <si>
    <t>Оплата природного газу</t>
  </si>
  <si>
    <t>Оплата інших енергоносіїв</t>
  </si>
  <si>
    <t>Оплата енергосервісу</t>
  </si>
  <si>
    <t>Дослідження і розробки державного (регіонального) значення</t>
  </si>
  <si>
    <t>Субсидії і поточні трансферти підприємствам (установам)</t>
  </si>
  <si>
    <t>Поточні трансферти органам державного управління інших рівнів</t>
  </si>
  <si>
    <t>Виплата пенсій і допомоги</t>
  </si>
  <si>
    <t>Стипендії</t>
  </si>
  <si>
    <t>Інші поточні трансферти населенню</t>
  </si>
  <si>
    <t>Інші видатки</t>
  </si>
  <si>
    <t>КАПІТАЛЬНІ ВИДАТКИ</t>
  </si>
  <si>
    <t>Придб. обладн. і предм. довгостр. користування</t>
  </si>
  <si>
    <t>Керівник</t>
  </si>
  <si>
    <t>Головний бухгалтер</t>
  </si>
  <si>
    <t>Доходи від благодійних внесків, амортизація</t>
  </si>
  <si>
    <t>Платні послуги, оренда, відшкодування енергоносіїв</t>
  </si>
  <si>
    <t xml:space="preserve">                   КП "Магдалинівська ЦЛ"МСР</t>
  </si>
  <si>
    <t>Затверджено фінансовий  план на 2024 рік(зі змінами)</t>
  </si>
  <si>
    <t>Заступник директора з економічних питань</t>
  </si>
  <si>
    <t>Валентина ПЕРЕТЯТЬКО</t>
  </si>
  <si>
    <t>Ірина СТУПАК</t>
  </si>
  <si>
    <t>Зінаїда КОНОНЕНКО</t>
  </si>
  <si>
    <r>
      <t xml:space="preserve"> Місцевий бюджет  за</t>
    </r>
    <r>
      <rPr>
        <sz val="12"/>
        <rFont val="Times New Roman"/>
        <family val="1"/>
        <charset val="204"/>
      </rPr>
      <t xml:space="preserve">  «Програмою реформування та розвитку медичної галузі на вторинному рівні Магдалинівської селищної ради  на 2024   та "Програмою Місцевих стимулів для медичних працівників комунального підприємства «Магдалинівська центральна лікарня» Магдалинівської селищної ради Дніпропетровської області на 2022-2024 роки</t>
    </r>
  </si>
  <si>
    <t>Місцевий бюджет</t>
  </si>
  <si>
    <t>Кошти НСЗУ</t>
  </si>
  <si>
    <t>Касові видатки всього на звітний період</t>
  </si>
  <si>
    <t>Амортизація</t>
  </si>
  <si>
    <t>Реконструкція та реставрація інших обєктів</t>
  </si>
  <si>
    <t>Касові видатки станом на 01.07.2024 року</t>
  </si>
  <si>
    <t>Затверджено згідно фінансового плану на 2024 рік станом на 01.07.2024 року</t>
  </si>
  <si>
    <t xml:space="preserve">         за 1 півріччя 2024 року</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</si>
</sst>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_ ;\-#,##0.000\ "/>
    <numFmt numFmtId="166" formatCode="0.000"/>
  </numFmts>
  <fonts count="11" x14ac:knownFonts="1">
    <font>
      <sz val="11"/>
      <color theme="1"/>
      <name val="Calibri"/>
      <family val="2"/>
      <scheme val="minor"/>
    </font>
    <font>
      <b/>
      <sz val="10"/>
      <name val="Times New Roman"/>
      <family val="1"/>
      <charset val="204"/>
    </font>
    <font>
      <sz val="10"/>
      <name val="Times New Roman"/>
      <family val="1"/>
      <charset val="204"/>
    </font>
    <font>
      <b/>
      <sz val="12"/>
      <name val="Times New Roman"/>
      <family val="1"/>
      <charset val="204"/>
    </font>
    <font>
      <b/>
      <sz val="12"/>
      <color indexed="8"/>
      <name val="Times New Roman"/>
      <family val="1"/>
      <charset val="204"/>
    </font>
    <font>
      <sz val="12"/>
      <name val="Times New Roman"/>
      <family val="1"/>
      <charset val="204"/>
    </font>
    <font>
      <sz val="12"/>
      <color theme="1"/>
      <name val="Times New Roman"/>
      <family val="1"/>
      <charset val="204"/>
    </font>
    <font>
      <sz val="12"/>
      <color indexed="8"/>
      <name val="Times New Roman"/>
      <family val="1"/>
      <charset val="204"/>
    </font>
    <font>
      <b/>
      <sz val="16"/>
      <name val="Times New Roman"/>
      <family val="1"/>
      <charset val="204"/>
    </font>
    <font>
      <sz val="16"/>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2" fillId="0" borderId="0" xfId="0" applyNumberFormat="1" applyFont="1" applyFill="1" applyBorder="1" applyAlignment="1" applyProtection="1">
      <alignment vertical="center"/>
      <protection locked="0"/>
    </xf>
    <xf numFmtId="0" fontId="2" fillId="0" borderId="0" xfId="0" applyNumberFormat="1" applyFont="1" applyFill="1" applyBorder="1" applyAlignment="1" applyProtection="1">
      <alignment wrapText="1"/>
      <protection locked="0"/>
    </xf>
    <xf numFmtId="0" fontId="2" fillId="0" borderId="0" xfId="0" applyNumberFormat="1" applyFont="1" applyFill="1" applyBorder="1" applyAlignment="1" applyProtection="1">
      <alignment horizontal="center"/>
      <protection locked="0"/>
    </xf>
    <xf numFmtId="164" fontId="2" fillId="0" borderId="0" xfId="0" applyNumberFormat="1" applyFont="1" applyFill="1" applyBorder="1" applyAlignment="1" applyProtection="1">
      <alignment horizontal="center"/>
      <protection locked="0"/>
    </xf>
    <xf numFmtId="0" fontId="1" fillId="0" borderId="0" xfId="0" applyNumberFormat="1" applyFont="1" applyFill="1" applyBorder="1" applyAlignment="1" applyProtection="1">
      <alignment horizontal="center"/>
      <protection locked="0"/>
    </xf>
    <xf numFmtId="0" fontId="0" fillId="0" borderId="0" xfId="0" applyAlignment="1">
      <alignment horizontal="center" vertical="center"/>
    </xf>
    <xf numFmtId="0" fontId="3" fillId="0" borderId="0" xfId="0" applyNumberFormat="1" applyFont="1" applyFill="1" applyBorder="1" applyAlignment="1" applyProtection="1">
      <alignment horizontal="center" vertical="center"/>
      <protection locked="0"/>
    </xf>
    <xf numFmtId="0" fontId="5" fillId="0" borderId="0" xfId="0" applyNumberFormat="1" applyFont="1" applyFill="1" applyBorder="1" applyAlignment="1" applyProtection="1">
      <alignment horizontal="center" vertical="center"/>
      <protection locked="0"/>
    </xf>
    <xf numFmtId="0" fontId="5" fillId="0" borderId="0" xfId="0" applyNumberFormat="1" applyFont="1" applyFill="1" applyBorder="1" applyAlignment="1" applyProtection="1">
      <alignment horizontal="left" wrapText="1"/>
      <protection locked="0"/>
    </xf>
    <xf numFmtId="0" fontId="5" fillId="0" borderId="0" xfId="0" applyNumberFormat="1" applyFont="1" applyFill="1" applyBorder="1" applyAlignment="1" applyProtection="1">
      <alignment horizontal="left" vertical="center"/>
      <protection locked="0"/>
    </xf>
    <xf numFmtId="0" fontId="6" fillId="0" borderId="0" xfId="0" applyFont="1" applyAlignment="1">
      <alignment horizontal="left"/>
    </xf>
    <xf numFmtId="0" fontId="6" fillId="0" borderId="0" xfId="0" applyFont="1" applyAlignment="1">
      <alignment horizontal="center" vertical="center"/>
    </xf>
    <xf numFmtId="0" fontId="6" fillId="0" borderId="0" xfId="0" applyFont="1" applyAlignment="1">
      <alignment horizontal="left" vertical="center"/>
    </xf>
    <xf numFmtId="0" fontId="4" fillId="2" borderId="2" xfId="0" applyNumberFormat="1" applyFont="1" applyFill="1" applyBorder="1" applyAlignment="1" applyProtection="1">
      <alignment horizontal="center" vertical="center" wrapText="1"/>
    </xf>
    <xf numFmtId="164" fontId="3" fillId="2"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wrapText="1"/>
    </xf>
    <xf numFmtId="164" fontId="3" fillId="2" borderId="2" xfId="0" applyNumberFormat="1" applyFont="1" applyFill="1" applyBorder="1" applyAlignment="1" applyProtection="1">
      <alignment horizontal="center" vertical="center"/>
    </xf>
    <xf numFmtId="0" fontId="7" fillId="2" borderId="2" xfId="0" applyNumberFormat="1" applyFont="1" applyFill="1" applyBorder="1" applyAlignment="1" applyProtection="1">
      <alignment horizontal="center" vertical="center" wrapText="1"/>
    </xf>
    <xf numFmtId="0" fontId="7" fillId="2" borderId="2" xfId="0" applyNumberFormat="1" applyFont="1" applyFill="1" applyBorder="1" applyAlignment="1" applyProtection="1">
      <alignment wrapText="1"/>
    </xf>
    <xf numFmtId="165" fontId="5" fillId="2" borderId="2" xfId="0" applyNumberFormat="1" applyFont="1" applyFill="1" applyBorder="1" applyAlignment="1" applyProtection="1">
      <alignment horizontal="center" vertical="center"/>
    </xf>
    <xf numFmtId="166" fontId="5" fillId="2" borderId="2" xfId="0" applyNumberFormat="1" applyFont="1" applyFill="1" applyBorder="1" applyAlignment="1" applyProtection="1">
      <alignment horizontal="center" vertical="center"/>
      <protection locked="0"/>
    </xf>
    <xf numFmtId="166" fontId="5" fillId="2" borderId="2" xfId="0" applyNumberFormat="1" applyFont="1" applyFill="1" applyBorder="1" applyAlignment="1" applyProtection="1">
      <alignment horizontal="center" vertical="center" wrapText="1"/>
    </xf>
    <xf numFmtId="166" fontId="5" fillId="2" borderId="2" xfId="0" applyNumberFormat="1" applyFont="1" applyFill="1" applyBorder="1" applyAlignment="1" applyProtection="1">
      <alignment horizontal="center" vertical="center" wrapText="1"/>
      <protection locked="0"/>
    </xf>
    <xf numFmtId="0" fontId="9" fillId="0" borderId="0" xfId="0" applyFont="1" applyAlignment="1">
      <alignment horizontal="center" vertical="center" wrapText="1"/>
    </xf>
    <xf numFmtId="0" fontId="8" fillId="0" borderId="0" xfId="0" applyNumberFormat="1" applyFont="1" applyFill="1" applyBorder="1" applyAlignment="1" applyProtection="1">
      <alignment horizontal="center" vertical="center"/>
      <protection locked="0"/>
    </xf>
    <xf numFmtId="0" fontId="9" fillId="0" borderId="0" xfId="0" applyFont="1" applyBorder="1" applyAlignment="1">
      <alignment horizontal="center" vertical="center" wrapText="1"/>
    </xf>
    <xf numFmtId="0" fontId="8" fillId="0" borderId="0" xfId="0" applyNumberFormat="1" applyFont="1" applyFill="1" applyBorder="1" applyAlignment="1" applyProtection="1">
      <alignment horizontal="center" vertical="center"/>
      <protection locked="0"/>
    </xf>
    <xf numFmtId="0" fontId="4" fillId="2" borderId="2" xfId="0" applyNumberFormat="1" applyFont="1" applyFill="1" applyBorder="1" applyAlignment="1" applyProtection="1">
      <alignment horizontal="left" wrapText="1"/>
    </xf>
    <xf numFmtId="166" fontId="4" fillId="2" borderId="2" xfId="0" applyNumberFormat="1" applyFont="1" applyFill="1" applyBorder="1" applyAlignment="1" applyProtection="1">
      <alignment horizontal="center" vertical="center" wrapText="1"/>
    </xf>
    <xf numFmtId="166" fontId="3" fillId="2" borderId="2" xfId="0" applyNumberFormat="1" applyFont="1" applyFill="1" applyBorder="1" applyAlignment="1" applyProtection="1">
      <alignment horizontal="center" vertical="center" wrapText="1"/>
      <protection locked="0"/>
    </xf>
    <xf numFmtId="165" fontId="4" fillId="2" borderId="2" xfId="0" applyNumberFormat="1" applyFont="1" applyFill="1" applyBorder="1" applyAlignment="1" applyProtection="1">
      <alignment horizontal="center" vertical="center" wrapText="1"/>
    </xf>
    <xf numFmtId="2" fontId="7" fillId="2" borderId="2" xfId="0" applyNumberFormat="1" applyFont="1" applyFill="1" applyBorder="1" applyAlignment="1" applyProtection="1">
      <alignment horizontal="center" vertical="center" wrapText="1"/>
    </xf>
    <xf numFmtId="0" fontId="10" fillId="0" borderId="6" xfId="0" applyFont="1" applyBorder="1" applyAlignment="1">
      <alignment horizontal="center"/>
    </xf>
    <xf numFmtId="0" fontId="10" fillId="0" borderId="3" xfId="0" applyFont="1" applyBorder="1" applyAlignment="1">
      <alignment horizontal="center"/>
    </xf>
    <xf numFmtId="0" fontId="10" fillId="0" borderId="7" xfId="0" applyFont="1" applyBorder="1" applyAlignment="1">
      <alignment horizontal="center"/>
    </xf>
    <xf numFmtId="0" fontId="3" fillId="2" borderId="1" xfId="0" applyNumberFormat="1" applyFont="1" applyFill="1" applyBorder="1" applyAlignment="1" applyProtection="1">
      <alignment horizontal="center" vertical="center" wrapText="1"/>
    </xf>
    <xf numFmtId="0" fontId="3" fillId="2" borderId="4" xfId="0" applyNumberFormat="1" applyFont="1" applyFill="1" applyBorder="1" applyAlignment="1" applyProtection="1">
      <alignment horizontal="center" vertical="center" wrapText="1"/>
    </xf>
    <xf numFmtId="0" fontId="3" fillId="2" borderId="5"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horizontal="center" vertical="center"/>
    </xf>
    <xf numFmtId="0" fontId="4" fillId="2" borderId="1" xfId="0" applyNumberFormat="1" applyFont="1" applyFill="1" applyBorder="1" applyAlignment="1" applyProtection="1">
      <alignment horizontal="center" vertical="center" wrapText="1"/>
    </xf>
    <xf numFmtId="0" fontId="4" fillId="2" borderId="4" xfId="0" applyNumberFormat="1" applyFont="1" applyFill="1" applyBorder="1" applyAlignment="1" applyProtection="1">
      <alignment horizontal="center" vertical="center" wrapText="1"/>
    </xf>
    <xf numFmtId="0" fontId="4" fillId="2" borderId="5"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vertical="center" wrapText="1"/>
    </xf>
    <xf numFmtId="0" fontId="3" fillId="2" borderId="4" xfId="0" applyNumberFormat="1" applyFont="1" applyFill="1" applyBorder="1" applyAlignment="1" applyProtection="1">
      <alignment vertical="center" wrapText="1"/>
    </xf>
    <xf numFmtId="0" fontId="3" fillId="2" borderId="5" xfId="0" applyNumberFormat="1" applyFont="1" applyFill="1" applyBorder="1" applyAlignment="1" applyProtection="1">
      <alignment vertical="center" wrapText="1"/>
    </xf>
    <xf numFmtId="0" fontId="3" fillId="2" borderId="2"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horizontal="center" vertical="center"/>
      <protection locked="0"/>
    </xf>
    <xf numFmtId="0" fontId="3" fillId="2" borderId="6" xfId="0" applyNumberFormat="1" applyFont="1" applyFill="1" applyBorder="1" applyAlignment="1" applyProtection="1">
      <alignment horizontal="center" vertical="center" wrapText="1"/>
    </xf>
    <xf numFmtId="0" fontId="3" fillId="2" borderId="3" xfId="0" applyNumberFormat="1" applyFont="1" applyFill="1" applyBorder="1" applyAlignment="1" applyProtection="1">
      <alignment horizontal="center" vertical="center" wrapText="1"/>
    </xf>
    <xf numFmtId="0" fontId="3" fillId="2" borderId="7" xfId="0" applyNumberFormat="1" applyFont="1" applyFill="1" applyBorder="1" applyAlignment="1" applyProtection="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1088;&#1110;&#1082;/&#1060;&#1110;&#1085;&#1072;&#1085;&#1089;&#1086;&#1074;&#1086;-&#1075;&#1086;&#1089;&#1087;&#1086;&#1076;&#1072;&#1088;&#1089;&#1100;&#1082;&#1080;&#1081;%20&#1079;&#1074;&#1110;&#1090;%20&#1079;&#1072;%202023%20&#1088;&#1110;&#1082;/&#1047;&#1074;&#1110;&#1090;%20&#1092;&#1110;&#1085;&#1072;&#1085;&#1089;&#1086;&#1074;&#1086;-&#1075;&#1086;&#1089;&#1087;&#1086;&#1076;&#1072;&#1088;&#1089;&#1100;&#1082;&#1086;&#1111;%20&#1076;&#1110;&#1103;&#1083;&#1100;&#1085;&#1086;&#1089;&#1090;&#1110;%20&#1087;&#1086;%20&#1050;&#1055;%20&#1052;&#1072;&#1075;&#1076;&#1072;&#1083;&#1080;&#1085;&#1110;&#1074;&#1089;&#1100;&#1082;&#1072;%20&#1062;&#1051;%20&#1052;&#1057;&#10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s>
    <sheetDataSet>
      <sheetData sheetId="0">
        <row r="2">
          <cell r="A2" t="str">
            <v>Звіт  по фінансово-господарській діяльності</v>
          </cell>
        </row>
      </sheetData>
      <sheetData sheetId="1" refreshError="1"/>
      <sheetData sheetId="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tabSelected="1" topLeftCell="A2" zoomScaleNormal="100" workbookViewId="0">
      <selection activeCell="A5" sqref="A5:L5"/>
    </sheetView>
  </sheetViews>
  <sheetFormatPr defaultRowHeight="15" x14ac:dyDescent="0.25"/>
  <cols>
    <col min="1" max="1" width="12.28515625" customWidth="1"/>
    <col min="2" max="2" width="41.7109375" customWidth="1"/>
    <col min="3" max="3" width="15.85546875" customWidth="1"/>
    <col min="4" max="4" width="15.28515625" customWidth="1"/>
    <col min="5" max="5" width="17.140625" customWidth="1"/>
    <col min="6" max="6" width="32.85546875" customWidth="1"/>
    <col min="7" max="7" width="15.7109375" customWidth="1"/>
    <col min="8" max="8" width="16.5703125" customWidth="1"/>
    <col min="9" max="9" width="14" customWidth="1"/>
    <col min="10" max="10" width="17.140625" customWidth="1"/>
    <col min="11" max="11" width="14.140625" customWidth="1"/>
    <col min="12" max="12" width="15.42578125" customWidth="1"/>
    <col min="13" max="13" width="16.7109375" customWidth="1"/>
  </cols>
  <sheetData>
    <row r="1" spans="1:13" ht="15" hidden="1" customHeight="1" x14ac:dyDescent="0.25"/>
    <row r="2" spans="1:13" ht="15" customHeight="1" x14ac:dyDescent="0.25">
      <c r="A2" s="6"/>
      <c r="B2" s="6"/>
      <c r="C2" s="6"/>
      <c r="D2" s="6"/>
      <c r="E2" s="6"/>
      <c r="F2" s="6"/>
      <c r="G2" s="6"/>
      <c r="H2" s="6"/>
      <c r="I2" s="6"/>
      <c r="J2" s="6"/>
      <c r="K2" s="6"/>
      <c r="L2" s="6"/>
      <c r="M2" s="6"/>
    </row>
    <row r="3" spans="1:13" ht="20.25" x14ac:dyDescent="0.25">
      <c r="A3" s="39" t="str">
        <f>[1]Лист1!A2</f>
        <v>Звіт  по фінансово-господарській діяльності</v>
      </c>
      <c r="B3" s="39"/>
      <c r="C3" s="39"/>
      <c r="D3" s="39"/>
      <c r="E3" s="39"/>
      <c r="F3" s="39"/>
      <c r="G3" s="39"/>
      <c r="H3" s="39"/>
      <c r="I3" s="39"/>
      <c r="J3" s="39"/>
      <c r="K3" s="39"/>
      <c r="L3" s="39"/>
      <c r="M3" s="39"/>
    </row>
    <row r="4" spans="1:13" ht="20.25" x14ac:dyDescent="0.25">
      <c r="A4" s="47" t="s">
        <v>31</v>
      </c>
      <c r="B4" s="47"/>
      <c r="C4" s="47"/>
      <c r="D4" s="47"/>
      <c r="E4" s="47"/>
      <c r="F4" s="47"/>
      <c r="G4" s="47"/>
      <c r="H4" s="47"/>
      <c r="I4" s="47"/>
      <c r="J4" s="47"/>
      <c r="K4" s="47"/>
      <c r="L4" s="47"/>
      <c r="M4" s="24"/>
    </row>
    <row r="5" spans="1:13" ht="20.25" x14ac:dyDescent="0.25">
      <c r="A5" s="47" t="s">
        <v>45</v>
      </c>
      <c r="B5" s="47"/>
      <c r="C5" s="47"/>
      <c r="D5" s="47"/>
      <c r="E5" s="47"/>
      <c r="F5" s="47"/>
      <c r="G5" s="47"/>
      <c r="H5" s="47"/>
      <c r="I5" s="47"/>
      <c r="J5" s="47"/>
      <c r="K5" s="47"/>
      <c r="L5" s="47"/>
      <c r="M5" s="26"/>
    </row>
    <row r="6" spans="1:13" ht="20.25" x14ac:dyDescent="0.25">
      <c r="A6" s="25"/>
      <c r="B6" s="25"/>
      <c r="C6" s="27"/>
      <c r="D6" s="25"/>
      <c r="E6" s="25"/>
      <c r="F6" s="25"/>
      <c r="G6" s="25"/>
      <c r="H6" s="25"/>
      <c r="I6" s="25"/>
      <c r="J6" s="25"/>
      <c r="K6" s="25"/>
      <c r="L6" s="25"/>
      <c r="M6" s="26"/>
    </row>
    <row r="7" spans="1:13" ht="15" customHeight="1" x14ac:dyDescent="0.25">
      <c r="A7" s="40"/>
      <c r="B7" s="40" t="s">
        <v>0</v>
      </c>
      <c r="C7" s="36" t="s">
        <v>32</v>
      </c>
      <c r="D7" s="48" t="s">
        <v>44</v>
      </c>
      <c r="E7" s="49"/>
      <c r="F7" s="49"/>
      <c r="G7" s="50"/>
      <c r="H7" s="40" t="s">
        <v>40</v>
      </c>
      <c r="I7" s="33" t="s">
        <v>43</v>
      </c>
      <c r="J7" s="34"/>
      <c r="K7" s="34"/>
      <c r="L7" s="35"/>
      <c r="M7" s="40" t="s">
        <v>1</v>
      </c>
    </row>
    <row r="8" spans="1:13" ht="15" customHeight="1" x14ac:dyDescent="0.25">
      <c r="A8" s="41"/>
      <c r="B8" s="41"/>
      <c r="C8" s="37"/>
      <c r="D8" s="36" t="s">
        <v>29</v>
      </c>
      <c r="E8" s="43" t="s">
        <v>30</v>
      </c>
      <c r="F8" s="36" t="s">
        <v>37</v>
      </c>
      <c r="G8" s="36" t="s">
        <v>39</v>
      </c>
      <c r="H8" s="41"/>
      <c r="I8" s="36" t="s">
        <v>29</v>
      </c>
      <c r="J8" s="46" t="s">
        <v>30</v>
      </c>
      <c r="K8" s="46" t="s">
        <v>38</v>
      </c>
      <c r="L8" s="46" t="s">
        <v>39</v>
      </c>
      <c r="M8" s="41"/>
    </row>
    <row r="9" spans="1:13" ht="63" customHeight="1" x14ac:dyDescent="0.25">
      <c r="A9" s="41"/>
      <c r="B9" s="41"/>
      <c r="C9" s="37"/>
      <c r="D9" s="37"/>
      <c r="E9" s="44"/>
      <c r="F9" s="37"/>
      <c r="G9" s="37"/>
      <c r="H9" s="41"/>
      <c r="I9" s="37"/>
      <c r="J9" s="46"/>
      <c r="K9" s="46"/>
      <c r="L9" s="46"/>
      <c r="M9" s="41"/>
    </row>
    <row r="10" spans="1:13" ht="127.5" customHeight="1" x14ac:dyDescent="0.25">
      <c r="A10" s="42"/>
      <c r="B10" s="42"/>
      <c r="C10" s="38"/>
      <c r="D10" s="38"/>
      <c r="E10" s="45"/>
      <c r="F10" s="38"/>
      <c r="G10" s="38"/>
      <c r="H10" s="42"/>
      <c r="I10" s="38"/>
      <c r="J10" s="46"/>
      <c r="K10" s="46"/>
      <c r="L10" s="46"/>
      <c r="M10" s="42"/>
    </row>
    <row r="11" spans="1:13" ht="31.5" x14ac:dyDescent="0.25">
      <c r="A11" s="14" t="s">
        <v>2</v>
      </c>
      <c r="B11" s="14" t="s">
        <v>3</v>
      </c>
      <c r="C11" s="15">
        <f>C12+C33+C36</f>
        <v>66541.59047000001</v>
      </c>
      <c r="D11" s="15">
        <f>D12+D33</f>
        <v>828.15</v>
      </c>
      <c r="E11" s="15">
        <f t="shared" ref="E11:M11" si="0">E12+E33</f>
        <v>914.85</v>
      </c>
      <c r="F11" s="15">
        <f>F12+F33+F36</f>
        <v>17455.589999999997</v>
      </c>
      <c r="G11" s="15">
        <f>G12+G33</f>
        <v>22800</v>
      </c>
      <c r="H11" s="15">
        <f>H12+H33</f>
        <v>28373.80444</v>
      </c>
      <c r="I11" s="15">
        <f t="shared" ref="I11" si="1">I12+I33</f>
        <v>100.9555</v>
      </c>
      <c r="J11" s="15">
        <f t="shared" si="0"/>
        <v>113.77758</v>
      </c>
      <c r="K11" s="15">
        <f t="shared" si="0"/>
        <v>6846.6083600000011</v>
      </c>
      <c r="L11" s="15">
        <f t="shared" si="0"/>
        <v>21312.462</v>
      </c>
      <c r="M11" s="15">
        <f t="shared" si="0"/>
        <v>716.79</v>
      </c>
    </row>
    <row r="12" spans="1:13" ht="15.75" x14ac:dyDescent="0.25">
      <c r="A12" s="14">
        <v>2000</v>
      </c>
      <c r="B12" s="16" t="s">
        <v>4</v>
      </c>
      <c r="C12" s="17">
        <f>SUM(C13:C32)</f>
        <v>61290.998470000013</v>
      </c>
      <c r="D12" s="17">
        <f>SUM(D13:D32)</f>
        <v>150</v>
      </c>
      <c r="E12" s="17">
        <f t="shared" ref="E12:M12" si="2">SUM(E13:E32)</f>
        <v>874.85</v>
      </c>
      <c r="F12" s="17">
        <f t="shared" si="2"/>
        <v>13379.297999999999</v>
      </c>
      <c r="G12" s="17">
        <f t="shared" si="2"/>
        <v>22760</v>
      </c>
      <c r="H12" s="17">
        <f>SUM(I12:L12)+0.001</f>
        <v>27976.80444</v>
      </c>
      <c r="I12" s="17">
        <f t="shared" ref="I12" si="3">SUM(I13:I32)</f>
        <v>100.9555</v>
      </c>
      <c r="J12" s="17">
        <f t="shared" si="2"/>
        <v>113.77758</v>
      </c>
      <c r="K12" s="17">
        <f t="shared" si="2"/>
        <v>6449.6083600000011</v>
      </c>
      <c r="L12" s="17">
        <f t="shared" si="2"/>
        <v>21312.462</v>
      </c>
      <c r="M12" s="17">
        <f t="shared" si="2"/>
        <v>128.29</v>
      </c>
    </row>
    <row r="13" spans="1:13" ht="15.75" x14ac:dyDescent="0.25">
      <c r="A13" s="18">
        <v>2111</v>
      </c>
      <c r="B13" s="19" t="s">
        <v>5</v>
      </c>
      <c r="C13" s="18">
        <v>39118.576000000001</v>
      </c>
      <c r="D13" s="20"/>
      <c r="E13" s="21">
        <v>450</v>
      </c>
      <c r="F13" s="21">
        <v>1218.576</v>
      </c>
      <c r="G13" s="21">
        <v>18500</v>
      </c>
      <c r="H13" s="22">
        <f>SUM(I13:L13)</f>
        <v>17785.327000000001</v>
      </c>
      <c r="I13" s="23">
        <v>0</v>
      </c>
      <c r="J13" s="23">
        <v>0</v>
      </c>
      <c r="K13" s="21">
        <v>617.46299999999997</v>
      </c>
      <c r="L13" s="21">
        <v>17167.864000000001</v>
      </c>
      <c r="M13" s="23">
        <v>0</v>
      </c>
    </row>
    <row r="14" spans="1:13" ht="15.75" x14ac:dyDescent="0.25">
      <c r="A14" s="18">
        <v>2120</v>
      </c>
      <c r="B14" s="19" t="s">
        <v>6</v>
      </c>
      <c r="C14" s="18">
        <v>8606.0869999999995</v>
      </c>
      <c r="D14" s="20"/>
      <c r="E14" s="21">
        <v>99</v>
      </c>
      <c r="F14" s="21">
        <v>268.08699999999999</v>
      </c>
      <c r="G14" s="22">
        <v>4070</v>
      </c>
      <c r="H14" s="22">
        <f t="shared" ref="H14:H36" si="4">SUM(I14:L14)</f>
        <v>3836.0839999999998</v>
      </c>
      <c r="I14" s="23">
        <v>0</v>
      </c>
      <c r="J14" s="23">
        <v>0</v>
      </c>
      <c r="K14" s="21">
        <v>135.84299999999999</v>
      </c>
      <c r="L14" s="21">
        <v>3700.241</v>
      </c>
      <c r="M14" s="23">
        <v>0</v>
      </c>
    </row>
    <row r="15" spans="1:13" ht="31.5" x14ac:dyDescent="0.25">
      <c r="A15" s="18">
        <v>2210</v>
      </c>
      <c r="B15" s="19" t="s">
        <v>7</v>
      </c>
      <c r="C15" s="18">
        <v>1563.4780000000001</v>
      </c>
      <c r="D15" s="20">
        <v>75</v>
      </c>
      <c r="E15" s="21">
        <f>((88.2+50)/4)*2</f>
        <v>69.099999999999994</v>
      </c>
      <c r="F15" s="21">
        <v>1125.278</v>
      </c>
      <c r="G15" s="21">
        <v>75</v>
      </c>
      <c r="H15" s="22">
        <f t="shared" si="4"/>
        <v>626.35536000000002</v>
      </c>
      <c r="I15" s="23">
        <v>12.558999999999999</v>
      </c>
      <c r="J15" s="23">
        <v>30.879000000000001</v>
      </c>
      <c r="K15" s="21">
        <v>512.33335999999997</v>
      </c>
      <c r="L15" s="21">
        <v>70.584000000000003</v>
      </c>
      <c r="M15" s="23">
        <v>58.152999999999999</v>
      </c>
    </row>
    <row r="16" spans="1:13" ht="31.5" x14ac:dyDescent="0.25">
      <c r="A16" s="18">
        <v>2220</v>
      </c>
      <c r="B16" s="19" t="s">
        <v>8</v>
      </c>
      <c r="C16" s="18">
        <v>1582.4</v>
      </c>
      <c r="D16" s="20">
        <v>75</v>
      </c>
      <c r="E16" s="21">
        <f>10/4*2</f>
        <v>5</v>
      </c>
      <c r="F16" s="21">
        <v>1412.4</v>
      </c>
      <c r="G16" s="21">
        <v>5</v>
      </c>
      <c r="H16" s="22">
        <f t="shared" si="4"/>
        <v>1207.761</v>
      </c>
      <c r="I16" s="23">
        <v>76.174000000000007</v>
      </c>
      <c r="J16" s="23">
        <v>0</v>
      </c>
      <c r="K16" s="21">
        <v>1076.289</v>
      </c>
      <c r="L16" s="21">
        <v>55.298000000000002</v>
      </c>
      <c r="M16" s="23">
        <v>0</v>
      </c>
    </row>
    <row r="17" spans="1:13" ht="15.75" x14ac:dyDescent="0.25">
      <c r="A17" s="18">
        <v>2230</v>
      </c>
      <c r="B17" s="19" t="s">
        <v>9</v>
      </c>
      <c r="C17" s="18">
        <v>564.98</v>
      </c>
      <c r="D17" s="20">
        <v>0</v>
      </c>
      <c r="E17" s="21">
        <f>10/4*2</f>
        <v>5</v>
      </c>
      <c r="F17" s="21">
        <v>544.98</v>
      </c>
      <c r="G17" s="21">
        <v>5</v>
      </c>
      <c r="H17" s="22">
        <f t="shared" si="4"/>
        <v>281.25350000000003</v>
      </c>
      <c r="I17" s="23">
        <v>12.2225</v>
      </c>
      <c r="J17" s="23">
        <v>0</v>
      </c>
      <c r="K17" s="21">
        <v>269.03100000000001</v>
      </c>
      <c r="L17" s="21">
        <v>0</v>
      </c>
      <c r="M17" s="23"/>
    </row>
    <row r="18" spans="1:13" ht="15.75" x14ac:dyDescent="0.25">
      <c r="A18" s="18">
        <v>2240</v>
      </c>
      <c r="B18" s="19" t="s">
        <v>10</v>
      </c>
      <c r="C18" s="18">
        <v>2631.94</v>
      </c>
      <c r="D18" s="20">
        <v>0</v>
      </c>
      <c r="E18" s="21">
        <v>125</v>
      </c>
      <c r="F18" s="21">
        <v>1839.94</v>
      </c>
      <c r="G18" s="21">
        <v>100</v>
      </c>
      <c r="H18" s="22">
        <f t="shared" si="4"/>
        <v>515.24765000000002</v>
      </c>
      <c r="I18" s="23">
        <v>0</v>
      </c>
      <c r="J18" s="23">
        <v>56.104649999999999</v>
      </c>
      <c r="K18" s="21">
        <v>142.66800000000001</v>
      </c>
      <c r="L18" s="21">
        <v>316.47500000000002</v>
      </c>
      <c r="M18" s="23">
        <v>62.936999999999998</v>
      </c>
    </row>
    <row r="19" spans="1:13" ht="15.75" x14ac:dyDescent="0.25">
      <c r="A19" s="18">
        <v>2250</v>
      </c>
      <c r="B19" s="19" t="s">
        <v>11</v>
      </c>
      <c r="C19" s="18">
        <v>0</v>
      </c>
      <c r="D19" s="20">
        <v>0</v>
      </c>
      <c r="E19" s="21">
        <v>0</v>
      </c>
      <c r="F19" s="21">
        <v>0</v>
      </c>
      <c r="G19" s="21">
        <v>0</v>
      </c>
      <c r="H19" s="22">
        <f t="shared" si="4"/>
        <v>0</v>
      </c>
      <c r="I19" s="23">
        <v>0</v>
      </c>
      <c r="J19" s="23">
        <v>0</v>
      </c>
      <c r="K19" s="21">
        <v>0</v>
      </c>
      <c r="L19" s="21">
        <v>0</v>
      </c>
      <c r="M19" s="23">
        <v>0</v>
      </c>
    </row>
    <row r="20" spans="1:13" ht="15.75" x14ac:dyDescent="0.25">
      <c r="A20" s="18">
        <v>2271</v>
      </c>
      <c r="B20" s="19" t="s">
        <v>12</v>
      </c>
      <c r="C20" s="32">
        <f>2528.65774+100</f>
        <v>2628.6577400000001</v>
      </c>
      <c r="D20" s="20">
        <v>0</v>
      </c>
      <c r="E20" s="21">
        <f>25*2</f>
        <v>50</v>
      </c>
      <c r="F20" s="21">
        <v>2528.6579999999999</v>
      </c>
      <c r="G20" s="21">
        <v>0</v>
      </c>
      <c r="H20" s="22">
        <f t="shared" si="4"/>
        <v>1992.7670000000001</v>
      </c>
      <c r="I20" s="23">
        <v>0</v>
      </c>
      <c r="J20" s="23">
        <v>0</v>
      </c>
      <c r="K20" s="21">
        <v>1992.7670000000001</v>
      </c>
      <c r="L20" s="21">
        <v>0</v>
      </c>
      <c r="M20" s="23">
        <v>0</v>
      </c>
    </row>
    <row r="21" spans="1:13" ht="31.5" x14ac:dyDescent="0.25">
      <c r="A21" s="18">
        <v>2272</v>
      </c>
      <c r="B21" s="19" t="s">
        <v>13</v>
      </c>
      <c r="C21" s="32">
        <f>2227.75173+100</f>
        <v>2327.75173</v>
      </c>
      <c r="D21" s="20">
        <v>0</v>
      </c>
      <c r="E21" s="21">
        <f>25*2</f>
        <v>50</v>
      </c>
      <c r="F21" s="21">
        <v>2227.7510000000002</v>
      </c>
      <c r="G21" s="21">
        <v>0</v>
      </c>
      <c r="H21" s="22">
        <f t="shared" si="4"/>
        <v>701.10299999999995</v>
      </c>
      <c r="I21" s="23">
        <v>0</v>
      </c>
      <c r="J21" s="23">
        <v>0</v>
      </c>
      <c r="K21" s="21">
        <v>701.10299999999995</v>
      </c>
      <c r="L21" s="21">
        <v>0</v>
      </c>
      <c r="M21" s="23">
        <v>0</v>
      </c>
    </row>
    <row r="22" spans="1:13" ht="15.75" x14ac:dyDescent="0.25">
      <c r="A22" s="18">
        <v>2273</v>
      </c>
      <c r="B22" s="19" t="s">
        <v>14</v>
      </c>
      <c r="C22" s="32">
        <f>2096.614+33.5</f>
        <v>2130.114</v>
      </c>
      <c r="D22" s="20">
        <v>0</v>
      </c>
      <c r="E22" s="21">
        <f>8.375*2</f>
        <v>16.75</v>
      </c>
      <c r="F22" s="21">
        <v>2096.614</v>
      </c>
      <c r="G22" s="21">
        <v>0</v>
      </c>
      <c r="H22" s="22">
        <f t="shared" si="4"/>
        <v>956.26900000000001</v>
      </c>
      <c r="I22" s="23">
        <v>0</v>
      </c>
      <c r="J22" s="23">
        <v>0</v>
      </c>
      <c r="K22" s="21">
        <v>956.26900000000001</v>
      </c>
      <c r="L22" s="21">
        <v>0</v>
      </c>
      <c r="M22" s="23">
        <v>0</v>
      </c>
    </row>
    <row r="23" spans="1:13" ht="15.75" x14ac:dyDescent="0.25">
      <c r="A23" s="18">
        <v>2274</v>
      </c>
      <c r="B23" s="19" t="s">
        <v>15</v>
      </c>
      <c r="C23" s="32">
        <v>0</v>
      </c>
      <c r="D23" s="20">
        <v>0</v>
      </c>
      <c r="E23" s="21">
        <v>0</v>
      </c>
      <c r="F23" s="21">
        <v>0</v>
      </c>
      <c r="G23" s="21">
        <v>0</v>
      </c>
      <c r="H23" s="22">
        <f t="shared" si="4"/>
        <v>0</v>
      </c>
      <c r="I23" s="23">
        <v>0</v>
      </c>
      <c r="J23" s="23">
        <v>0</v>
      </c>
      <c r="K23" s="21">
        <v>0</v>
      </c>
      <c r="L23" s="21">
        <v>0</v>
      </c>
      <c r="M23" s="23">
        <v>0</v>
      </c>
    </row>
    <row r="24" spans="1:13" ht="15.75" x14ac:dyDescent="0.25">
      <c r="A24" s="18">
        <v>2275</v>
      </c>
      <c r="B24" s="19" t="s">
        <v>16</v>
      </c>
      <c r="C24" s="32">
        <v>63.703000000000003</v>
      </c>
      <c r="D24" s="20">
        <v>0</v>
      </c>
      <c r="E24" s="21">
        <v>0</v>
      </c>
      <c r="F24" s="21">
        <v>63.703000000000003</v>
      </c>
      <c r="G24" s="21">
        <v>0</v>
      </c>
      <c r="H24" s="22">
        <f t="shared" si="4"/>
        <v>29.545999999999999</v>
      </c>
      <c r="I24" s="23">
        <v>0</v>
      </c>
      <c r="J24" s="23">
        <v>0</v>
      </c>
      <c r="K24" s="21">
        <v>29.545999999999999</v>
      </c>
      <c r="L24" s="21">
        <v>0</v>
      </c>
      <c r="M24" s="23">
        <v>0</v>
      </c>
    </row>
    <row r="25" spans="1:13" ht="15.75" x14ac:dyDescent="0.25">
      <c r="A25" s="18">
        <v>2276</v>
      </c>
      <c r="B25" s="19" t="s">
        <v>17</v>
      </c>
      <c r="C25" s="18">
        <v>0</v>
      </c>
      <c r="D25" s="20">
        <v>0</v>
      </c>
      <c r="E25" s="21">
        <v>0</v>
      </c>
      <c r="F25" s="21">
        <v>0</v>
      </c>
      <c r="G25" s="21">
        <v>0</v>
      </c>
      <c r="H25" s="22">
        <f t="shared" si="4"/>
        <v>0</v>
      </c>
      <c r="I25" s="23">
        <v>0</v>
      </c>
      <c r="J25" s="23">
        <v>0</v>
      </c>
      <c r="K25" s="21">
        <v>0</v>
      </c>
      <c r="L25" s="21">
        <v>0</v>
      </c>
      <c r="M25" s="23">
        <v>0</v>
      </c>
    </row>
    <row r="26" spans="1:13" ht="31.5" x14ac:dyDescent="0.25">
      <c r="A26" s="18">
        <v>2280</v>
      </c>
      <c r="B26" s="19" t="s">
        <v>18</v>
      </c>
      <c r="C26" s="18">
        <v>42.411000000000001</v>
      </c>
      <c r="D26" s="20">
        <v>0</v>
      </c>
      <c r="E26" s="21">
        <f>10/4*2</f>
        <v>5</v>
      </c>
      <c r="F26" s="21">
        <v>22.411000000000001</v>
      </c>
      <c r="G26" s="21">
        <v>5</v>
      </c>
      <c r="H26" s="22">
        <f t="shared" si="4"/>
        <v>5.3</v>
      </c>
      <c r="I26" s="23">
        <v>0</v>
      </c>
      <c r="J26" s="23">
        <v>0</v>
      </c>
      <c r="K26" s="21">
        <v>3.3</v>
      </c>
      <c r="L26" s="21">
        <v>2</v>
      </c>
      <c r="M26" s="23">
        <v>7.2</v>
      </c>
    </row>
    <row r="27" spans="1:13" ht="31.5" x14ac:dyDescent="0.25">
      <c r="A27" s="18">
        <v>2610</v>
      </c>
      <c r="B27" s="19" t="s">
        <v>19</v>
      </c>
      <c r="C27" s="18">
        <v>0</v>
      </c>
      <c r="D27" s="20">
        <v>0</v>
      </c>
      <c r="E27" s="21">
        <v>0</v>
      </c>
      <c r="F27" s="21">
        <v>0</v>
      </c>
      <c r="G27" s="21">
        <v>0</v>
      </c>
      <c r="H27" s="22">
        <f t="shared" si="4"/>
        <v>0</v>
      </c>
      <c r="I27" s="23">
        <v>0</v>
      </c>
      <c r="J27" s="23">
        <v>0</v>
      </c>
      <c r="K27" s="21">
        <v>0</v>
      </c>
      <c r="L27" s="21">
        <v>0</v>
      </c>
      <c r="M27" s="23">
        <v>0</v>
      </c>
    </row>
    <row r="28" spans="1:13" ht="31.5" x14ac:dyDescent="0.25">
      <c r="A28" s="18">
        <v>2620</v>
      </c>
      <c r="B28" s="19" t="s">
        <v>20</v>
      </c>
      <c r="C28" s="18">
        <v>0</v>
      </c>
      <c r="D28" s="20">
        <v>0</v>
      </c>
      <c r="E28" s="21">
        <v>0</v>
      </c>
      <c r="F28" s="21">
        <v>0</v>
      </c>
      <c r="G28" s="21">
        <v>0</v>
      </c>
      <c r="H28" s="22">
        <f t="shared" si="4"/>
        <v>0</v>
      </c>
      <c r="I28" s="23">
        <v>0</v>
      </c>
      <c r="J28" s="23">
        <v>0</v>
      </c>
      <c r="K28" s="21">
        <v>0</v>
      </c>
      <c r="L28" s="21">
        <v>0</v>
      </c>
      <c r="M28" s="23">
        <v>0</v>
      </c>
    </row>
    <row r="29" spans="1:13" ht="15.75" x14ac:dyDescent="0.25">
      <c r="A29" s="18">
        <v>2710</v>
      </c>
      <c r="B29" s="19" t="s">
        <v>21</v>
      </c>
      <c r="C29" s="18">
        <v>20.399999999999999</v>
      </c>
      <c r="D29" s="20">
        <v>0</v>
      </c>
      <c r="E29" s="21">
        <v>0</v>
      </c>
      <c r="F29" s="21">
        <v>20.399999999999999</v>
      </c>
      <c r="G29" s="21">
        <v>0</v>
      </c>
      <c r="H29" s="22">
        <f t="shared" si="4"/>
        <v>36.789929999999998</v>
      </c>
      <c r="I29" s="23">
        <v>0</v>
      </c>
      <c r="J29" s="23">
        <v>26.79393</v>
      </c>
      <c r="K29" s="21">
        <v>9.9960000000000004</v>
      </c>
      <c r="L29" s="21">
        <v>0</v>
      </c>
      <c r="M29" s="23">
        <v>0</v>
      </c>
    </row>
    <row r="30" spans="1:13" ht="15.75" x14ac:dyDescent="0.25">
      <c r="A30" s="18">
        <v>2720</v>
      </c>
      <c r="B30" s="19" t="s">
        <v>22</v>
      </c>
      <c r="C30" s="18"/>
      <c r="D30" s="20">
        <v>0</v>
      </c>
      <c r="E30" s="21">
        <v>0</v>
      </c>
      <c r="F30" s="21">
        <v>0</v>
      </c>
      <c r="G30" s="21">
        <v>0</v>
      </c>
      <c r="H30" s="22">
        <f t="shared" si="4"/>
        <v>0</v>
      </c>
      <c r="I30" s="23">
        <v>0</v>
      </c>
      <c r="J30" s="23">
        <v>0</v>
      </c>
      <c r="K30" s="21">
        <v>0</v>
      </c>
      <c r="L30" s="21">
        <v>0</v>
      </c>
      <c r="M30" s="23">
        <v>0</v>
      </c>
    </row>
    <row r="31" spans="1:13" ht="15.75" x14ac:dyDescent="0.25">
      <c r="A31" s="18">
        <v>2730</v>
      </c>
      <c r="B31" s="19" t="s">
        <v>23</v>
      </c>
      <c r="C31" s="18">
        <v>10.5</v>
      </c>
      <c r="D31" s="20">
        <v>0</v>
      </c>
      <c r="E31" s="21">
        <v>0</v>
      </c>
      <c r="F31" s="21">
        <v>10.5</v>
      </c>
      <c r="G31" s="21">
        <v>0</v>
      </c>
      <c r="H31" s="22">
        <f t="shared" si="4"/>
        <v>3</v>
      </c>
      <c r="I31" s="23">
        <v>0</v>
      </c>
      <c r="J31" s="23">
        <v>0</v>
      </c>
      <c r="K31" s="21">
        <v>3</v>
      </c>
      <c r="L31" s="21">
        <v>0</v>
      </c>
      <c r="M31" s="23">
        <v>0</v>
      </c>
    </row>
    <row r="32" spans="1:13" ht="15.75" x14ac:dyDescent="0.25">
      <c r="A32" s="18">
        <v>2800</v>
      </c>
      <c r="B32" s="19" t="s">
        <v>24</v>
      </c>
      <c r="C32" s="18">
        <v>0</v>
      </c>
      <c r="D32" s="20">
        <v>0</v>
      </c>
      <c r="E32" s="21">
        <v>0</v>
      </c>
      <c r="F32" s="21">
        <v>0</v>
      </c>
      <c r="G32" s="21">
        <v>0</v>
      </c>
      <c r="H32" s="22">
        <f t="shared" si="4"/>
        <v>0</v>
      </c>
      <c r="I32" s="23">
        <v>0</v>
      </c>
      <c r="J32" s="23">
        <v>0</v>
      </c>
      <c r="K32" s="21">
        <v>0</v>
      </c>
      <c r="L32" s="21">
        <v>0</v>
      </c>
      <c r="M32" s="23">
        <v>0</v>
      </c>
    </row>
    <row r="33" spans="1:13" ht="15.75" x14ac:dyDescent="0.25">
      <c r="A33" s="14">
        <v>3000</v>
      </c>
      <c r="B33" s="16" t="s">
        <v>25</v>
      </c>
      <c r="C33" s="14">
        <f>C34+C35</f>
        <v>3250.5919999999996</v>
      </c>
      <c r="D33" s="31">
        <f>D34+D35</f>
        <v>678.15</v>
      </c>
      <c r="E33" s="14">
        <f t="shared" ref="E33:M33" si="5">E34</f>
        <v>40</v>
      </c>
      <c r="F33" s="14">
        <f t="shared" si="5"/>
        <v>2076.2919999999999</v>
      </c>
      <c r="G33" s="14">
        <f t="shared" si="5"/>
        <v>40</v>
      </c>
      <c r="H33" s="22">
        <f t="shared" si="4"/>
        <v>397</v>
      </c>
      <c r="I33" s="14">
        <f t="shared" si="5"/>
        <v>0</v>
      </c>
      <c r="J33" s="14">
        <f t="shared" si="5"/>
        <v>0</v>
      </c>
      <c r="K33" s="14">
        <f t="shared" si="5"/>
        <v>397</v>
      </c>
      <c r="L33" s="14">
        <f t="shared" si="5"/>
        <v>0</v>
      </c>
      <c r="M33" s="14">
        <f t="shared" si="5"/>
        <v>588.5</v>
      </c>
    </row>
    <row r="34" spans="1:13" ht="36.75" customHeight="1" x14ac:dyDescent="0.25">
      <c r="A34" s="18">
        <v>3110</v>
      </c>
      <c r="B34" s="19" t="s">
        <v>26</v>
      </c>
      <c r="C34" s="18">
        <v>2094.2919999999999</v>
      </c>
      <c r="D34" s="20">
        <f>678.15-578.15</f>
        <v>100</v>
      </c>
      <c r="E34" s="23">
        <f>80/4*2</f>
        <v>40</v>
      </c>
      <c r="F34" s="23">
        <v>2076.2919999999999</v>
      </c>
      <c r="G34" s="23">
        <v>40</v>
      </c>
      <c r="H34" s="22">
        <f t="shared" si="4"/>
        <v>397</v>
      </c>
      <c r="I34" s="23">
        <v>0</v>
      </c>
      <c r="J34" s="23">
        <v>0</v>
      </c>
      <c r="K34" s="23">
        <v>397</v>
      </c>
      <c r="L34" s="23">
        <v>0</v>
      </c>
      <c r="M34" s="23">
        <v>588.5</v>
      </c>
    </row>
    <row r="35" spans="1:13" ht="36.75" customHeight="1" x14ac:dyDescent="0.25">
      <c r="A35" s="18"/>
      <c r="B35" s="19" t="s">
        <v>41</v>
      </c>
      <c r="C35" s="18">
        <v>1156.3</v>
      </c>
      <c r="D35" s="20">
        <v>578.15</v>
      </c>
      <c r="E35" s="23">
        <v>0</v>
      </c>
      <c r="F35" s="23">
        <v>0</v>
      </c>
      <c r="G35" s="23">
        <v>0</v>
      </c>
      <c r="H35" s="22">
        <f t="shared" si="4"/>
        <v>0</v>
      </c>
      <c r="I35" s="23">
        <v>0</v>
      </c>
      <c r="J35" s="23">
        <v>0</v>
      </c>
      <c r="K35" s="23">
        <v>0</v>
      </c>
      <c r="L35" s="23">
        <v>0</v>
      </c>
      <c r="M35" s="23">
        <v>0</v>
      </c>
    </row>
    <row r="36" spans="1:13" ht="38.25" customHeight="1" x14ac:dyDescent="0.25">
      <c r="A36" s="14">
        <v>3142</v>
      </c>
      <c r="B36" s="28" t="s">
        <v>42</v>
      </c>
      <c r="C36" s="29">
        <f>F36</f>
        <v>2000</v>
      </c>
      <c r="D36" s="30">
        <v>0</v>
      </c>
      <c r="E36" s="30">
        <v>0</v>
      </c>
      <c r="F36" s="30">
        <v>2000</v>
      </c>
      <c r="G36" s="30">
        <v>0</v>
      </c>
      <c r="H36" s="22">
        <f t="shared" si="4"/>
        <v>0</v>
      </c>
      <c r="I36" s="30">
        <v>0</v>
      </c>
      <c r="J36" s="30">
        <v>0</v>
      </c>
      <c r="K36" s="30">
        <v>0</v>
      </c>
      <c r="L36" s="30">
        <v>0</v>
      </c>
      <c r="M36" s="30">
        <v>0</v>
      </c>
    </row>
    <row r="37" spans="1:13" x14ac:dyDescent="0.25">
      <c r="A37" s="1"/>
      <c r="B37" s="2"/>
      <c r="C37" s="2"/>
      <c r="D37" s="3"/>
      <c r="E37" s="4"/>
      <c r="F37" s="3"/>
      <c r="G37" s="3"/>
      <c r="H37" s="3"/>
      <c r="I37" s="3"/>
      <c r="J37" s="4"/>
      <c r="K37" s="3"/>
      <c r="L37" s="3"/>
      <c r="M37" s="3"/>
    </row>
    <row r="38" spans="1:13" ht="15.75" x14ac:dyDescent="0.25">
      <c r="A38" s="1"/>
      <c r="B38" s="9" t="s">
        <v>27</v>
      </c>
      <c r="C38" s="9"/>
      <c r="D38" s="7"/>
      <c r="E38" s="7"/>
      <c r="F38" s="10" t="s">
        <v>34</v>
      </c>
      <c r="G38" s="5"/>
      <c r="H38" s="5"/>
      <c r="I38" s="5"/>
      <c r="J38" s="5"/>
      <c r="K38" s="5"/>
      <c r="L38" s="5"/>
      <c r="M38" s="3"/>
    </row>
    <row r="39" spans="1:13" ht="15.75" x14ac:dyDescent="0.25">
      <c r="A39" s="1"/>
      <c r="B39" s="9"/>
      <c r="C39" s="9"/>
      <c r="D39" s="8"/>
      <c r="E39" s="8"/>
      <c r="F39" s="10"/>
      <c r="G39" s="3"/>
      <c r="H39" s="5"/>
      <c r="I39" s="5"/>
      <c r="J39" s="5"/>
      <c r="K39" s="5"/>
      <c r="L39" s="5"/>
      <c r="M39" s="3"/>
    </row>
    <row r="40" spans="1:13" ht="15.75" x14ac:dyDescent="0.25">
      <c r="A40" s="1"/>
      <c r="B40" s="11" t="s">
        <v>33</v>
      </c>
      <c r="C40" s="11"/>
      <c r="D40" s="12"/>
      <c r="E40" s="12"/>
      <c r="F40" s="13" t="s">
        <v>35</v>
      </c>
      <c r="G40" s="3"/>
      <c r="H40" s="5"/>
      <c r="I40" s="5"/>
      <c r="J40" s="5"/>
      <c r="K40" s="5"/>
      <c r="L40" s="5"/>
      <c r="M40" s="3"/>
    </row>
    <row r="41" spans="1:13" ht="15.75" x14ac:dyDescent="0.25">
      <c r="B41" s="11"/>
      <c r="C41" s="11"/>
      <c r="D41" s="12"/>
      <c r="E41" s="12"/>
      <c r="F41" s="13"/>
    </row>
    <row r="42" spans="1:13" ht="15.75" x14ac:dyDescent="0.25">
      <c r="B42" s="9" t="s">
        <v>28</v>
      </c>
      <c r="C42" s="9"/>
      <c r="D42" s="8"/>
      <c r="E42" s="8"/>
      <c r="F42" s="10" t="s">
        <v>36</v>
      </c>
    </row>
  </sheetData>
  <mergeCells count="18">
    <mergeCell ref="D8:D10"/>
    <mergeCell ref="I8:I10"/>
    <mergeCell ref="I7:L7"/>
    <mergeCell ref="C7:C10"/>
    <mergeCell ref="A3:M3"/>
    <mergeCell ref="H7:H10"/>
    <mergeCell ref="M7:M10"/>
    <mergeCell ref="E8:E10"/>
    <mergeCell ref="F8:F10"/>
    <mergeCell ref="G8:G10"/>
    <mergeCell ref="J8:J10"/>
    <mergeCell ref="A7:A10"/>
    <mergeCell ref="B7:B10"/>
    <mergeCell ref="K8:K10"/>
    <mergeCell ref="L8:L10"/>
    <mergeCell ref="A4:L4"/>
    <mergeCell ref="A5:L5"/>
    <mergeCell ref="D7:G7"/>
  </mergeCells>
  <pageMargins left="1.1023622047244095" right="0" top="0.74803149606299213" bottom="0" header="0.31496062992125984" footer="0.31496062992125984"/>
  <pageSetup paperSize="9" scale="5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2024-08-19T06:26:28Z</dcterms:modified>
</cp:coreProperties>
</file>