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Лист1!$A$1:$J$44</definedName>
  </definedNames>
  <calcPr calcId="144525"/>
  <fileRecoveryPr autoRecover="0"/>
</workbook>
</file>

<file path=xl/calcChain.xml><?xml version="1.0" encoding="utf-8"?>
<calcChain xmlns="http://schemas.openxmlformats.org/spreadsheetml/2006/main">
  <c r="F23" i="1" l="1"/>
  <c r="G23" i="1"/>
  <c r="H23" i="1"/>
  <c r="I23" i="1"/>
  <c r="F35" i="1"/>
  <c r="F34" i="1"/>
  <c r="G33" i="1"/>
  <c r="H33" i="1"/>
  <c r="I33" i="1"/>
  <c r="F33" i="1"/>
  <c r="J32" i="1"/>
  <c r="G15" i="1"/>
  <c r="H15" i="1"/>
  <c r="I15" i="1"/>
  <c r="F15" i="1"/>
  <c r="F10" i="1" l="1"/>
  <c r="I24" i="1" l="1"/>
  <c r="H24" i="1"/>
  <c r="G24" i="1"/>
  <c r="F24" i="1"/>
  <c r="I35" i="1" l="1"/>
  <c r="I34" i="1"/>
  <c r="H35" i="1"/>
  <c r="H34" i="1"/>
  <c r="G35" i="1"/>
  <c r="G34" i="1"/>
  <c r="F18" i="1" l="1"/>
  <c r="F40" i="1" s="1"/>
  <c r="J26" i="1"/>
  <c r="J28" i="1"/>
  <c r="J29" i="1"/>
  <c r="J30" i="1"/>
  <c r="J20" i="1"/>
  <c r="J14" i="1"/>
  <c r="J15" i="1"/>
  <c r="J16" i="1"/>
  <c r="J17" i="1"/>
  <c r="J12" i="1"/>
  <c r="H10" i="1" l="1"/>
  <c r="J21" i="1" l="1"/>
  <c r="J23" i="1"/>
  <c r="J24" i="1"/>
  <c r="J25" i="1"/>
  <c r="J31" i="1"/>
  <c r="J33" i="1"/>
  <c r="J34" i="1"/>
  <c r="J35" i="1"/>
  <c r="J36" i="1"/>
  <c r="J37" i="1"/>
  <c r="J38" i="1"/>
  <c r="J39" i="1"/>
  <c r="G18" i="1" l="1"/>
  <c r="I18" i="1"/>
  <c r="H18" i="1"/>
  <c r="H40" i="1" s="1"/>
  <c r="J22" i="1"/>
  <c r="E12" i="1"/>
  <c r="J18" i="1" l="1"/>
  <c r="E31" i="1"/>
  <c r="E32" i="1"/>
  <c r="E35" i="1"/>
  <c r="E37" i="1"/>
  <c r="E39" i="1"/>
  <c r="E13" i="1"/>
  <c r="E14" i="1"/>
  <c r="E15" i="1"/>
  <c r="E16" i="1"/>
  <c r="E17" i="1"/>
  <c r="E38" i="1" l="1"/>
  <c r="D18" i="1"/>
  <c r="E20" i="1" l="1"/>
  <c r="C18" i="1"/>
  <c r="E18" i="1" s="1"/>
  <c r="E21" i="1"/>
  <c r="E23" i="1"/>
  <c r="E25" i="1"/>
  <c r="E27" i="1"/>
  <c r="E30" i="1"/>
  <c r="E29" i="1"/>
  <c r="E22" i="1"/>
  <c r="E24" i="1"/>
  <c r="E26" i="1"/>
  <c r="E28" i="1"/>
  <c r="G10" i="1"/>
  <c r="G40" i="1" l="1"/>
  <c r="I10" i="1"/>
  <c r="J13" i="1"/>
  <c r="I40" i="1" l="1"/>
  <c r="J10" i="1"/>
  <c r="J40" i="1" s="1"/>
  <c r="J27" i="1"/>
</calcChain>
</file>

<file path=xl/sharedStrings.xml><?xml version="1.0" encoding="utf-8"?>
<sst xmlns="http://schemas.openxmlformats.org/spreadsheetml/2006/main" count="86" uniqueCount="51">
  <si>
    <t>Одиниця виміру</t>
  </si>
  <si>
    <t>2021р</t>
  </si>
  <si>
    <t>план</t>
  </si>
  <si>
    <t>%</t>
  </si>
  <si>
    <t>Доходи  всього</t>
  </si>
  <si>
    <t>в т.ч. від основної діяльності</t>
  </si>
  <si>
    <t>Витрати всього</t>
  </si>
  <si>
    <t>Назва</t>
  </si>
  <si>
    <t>Теплова енергія (юридичні особи)</t>
  </si>
  <si>
    <t>Теплова енергія (населення)</t>
  </si>
  <si>
    <t>Послуги розміщення на звалищі ТПВ</t>
  </si>
  <si>
    <t>Послуги проживання в готелі</t>
  </si>
  <si>
    <t>Оренда нежитлових приміщень</t>
  </si>
  <si>
    <t>факт, тис. грн</t>
  </si>
  <si>
    <t xml:space="preserve">Розподіл природнього газу </t>
  </si>
  <si>
    <t>Договір реструктуризації</t>
  </si>
  <si>
    <t>Електрична енергія</t>
  </si>
  <si>
    <t>Водопостачання та водовідведення</t>
  </si>
  <si>
    <t>Адміністративні витрати</t>
  </si>
  <si>
    <t>Розгортання сміттєзвалища</t>
  </si>
  <si>
    <t>Паливо  Сміттєвоз ЗІЛ</t>
  </si>
  <si>
    <t>Загальновиробничі витрати</t>
  </si>
  <si>
    <t>Заробітна плата</t>
  </si>
  <si>
    <t>Військовий збір</t>
  </si>
  <si>
    <t>ПДФО</t>
  </si>
  <si>
    <t>ЄСВ</t>
  </si>
  <si>
    <t>Земельний податок</t>
  </si>
  <si>
    <t>ПДВ</t>
  </si>
  <si>
    <t>Запасні частини</t>
  </si>
  <si>
    <t>Природній газ поточний</t>
  </si>
  <si>
    <t>Профсоюзні внески</t>
  </si>
  <si>
    <t>Денис ШОРОХОВ</t>
  </si>
  <si>
    <t>Комунальне підприємство "Комунальник" 32447471</t>
  </si>
  <si>
    <t>Повірка димиходів</t>
  </si>
  <si>
    <t>І кв.</t>
  </si>
  <si>
    <t>ІІ кв.</t>
  </si>
  <si>
    <t>ІІІ кв.</t>
  </si>
  <si>
    <t>ІV кв.</t>
  </si>
  <si>
    <t>Всього</t>
  </si>
  <si>
    <t xml:space="preserve"> Технічне Обслуговування </t>
  </si>
  <si>
    <t>Фінансовий результат</t>
  </si>
  <si>
    <t>тис.грн.</t>
  </si>
  <si>
    <t>Фінансовий план</t>
  </si>
  <si>
    <t>Ринок</t>
  </si>
  <si>
    <t>Вивіз мусора ринок</t>
  </si>
  <si>
    <t>Залишок на 01.01.2024</t>
  </si>
  <si>
    <t>на 2025 рік</t>
  </si>
  <si>
    <t>План на 2025 р</t>
  </si>
  <si>
    <t>Магдалинівський селищний голова</t>
  </si>
  <si>
    <t>Володимир ДРОБІТЬКО</t>
  </si>
  <si>
    <t>ЗАТВЕРДЖЕНО                                                                       рішенням сесії Магдалинівської                                               селищної ради VIII скликання                                                 18.12.2024 р. № 4387-46/VIII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</si>
</sst>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3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1" xfId="0" applyFont="1" applyFill="1" applyBorder="1"/>
    <xf numFmtId="2" fontId="1" fillId="2" borderId="1" xfId="0" applyNumberFormat="1" applyFont="1" applyFill="1" applyBorder="1"/>
    <xf numFmtId="2" fontId="3" fillId="2" borderId="7" xfId="0" applyNumberFormat="1" applyFont="1" applyFill="1" applyBorder="1"/>
    <xf numFmtId="2" fontId="1" fillId="0" borderId="0" xfId="0" applyNumberFormat="1" applyFont="1"/>
    <xf numFmtId="0" fontId="1" fillId="0" borderId="1" xfId="0" applyFont="1" applyBorder="1"/>
    <xf numFmtId="2" fontId="1" fillId="0" borderId="1" xfId="0" applyNumberFormat="1" applyFont="1" applyFill="1" applyBorder="1"/>
    <xf numFmtId="2" fontId="1" fillId="0" borderId="1" xfId="0" applyNumberFormat="1" applyFont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="85" zoomScaleNormal="100" zoomScaleSheetLayoutView="85" workbookViewId="0">
      <selection activeCell="F7" sqref="F7:J7"/>
    </sheetView>
  </sheetViews>
  <sheetFormatPr defaultRowHeight="15.75" x14ac:dyDescent="0.25"/>
  <cols>
    <col min="1" max="1" width="47.42578125" style="1" customWidth="1"/>
    <col min="2" max="2" width="9" style="1" customWidth="1"/>
    <col min="3" max="3" width="12.5703125" style="1" hidden="1" customWidth="1"/>
    <col min="4" max="4" width="14" style="1" hidden="1" customWidth="1"/>
    <col min="5" max="5" width="8.42578125" style="1" hidden="1" customWidth="1"/>
    <col min="6" max="6" width="11.42578125" style="1" customWidth="1"/>
    <col min="7" max="7" width="9.7109375" style="1" customWidth="1"/>
    <col min="8" max="8" width="11.140625" style="1" customWidth="1"/>
    <col min="9" max="9" width="10.5703125" style="1" bestFit="1" customWidth="1"/>
    <col min="10" max="10" width="12" style="1" bestFit="1" customWidth="1"/>
    <col min="11" max="16384" width="9.140625" style="1"/>
  </cols>
  <sheetData>
    <row r="1" spans="1:11" x14ac:dyDescent="0.25">
      <c r="G1" s="2" t="s">
        <v>50</v>
      </c>
      <c r="H1" s="3"/>
      <c r="I1" s="3"/>
      <c r="J1" s="3"/>
    </row>
    <row r="2" spans="1:11" x14ac:dyDescent="0.25">
      <c r="G2" s="3"/>
      <c r="H2" s="3"/>
      <c r="I2" s="3"/>
      <c r="J2" s="3"/>
    </row>
    <row r="3" spans="1:11" ht="33" customHeight="1" x14ac:dyDescent="0.25">
      <c r="A3" s="4"/>
      <c r="B3" s="4"/>
      <c r="C3" s="4"/>
      <c r="D3" s="4"/>
      <c r="E3" s="4"/>
      <c r="G3" s="3"/>
      <c r="H3" s="3"/>
      <c r="I3" s="3"/>
      <c r="J3" s="3"/>
    </row>
    <row r="4" spans="1:11" x14ac:dyDescent="0.25">
      <c r="A4" s="5" t="s">
        <v>42</v>
      </c>
      <c r="B4" s="5"/>
      <c r="C4" s="5"/>
      <c r="D4" s="5"/>
      <c r="E4" s="5"/>
      <c r="F4" s="6"/>
      <c r="G4" s="6"/>
      <c r="H4" s="6"/>
      <c r="I4" s="6"/>
      <c r="J4" s="6"/>
    </row>
    <row r="5" spans="1:11" x14ac:dyDescent="0.25">
      <c r="A5" s="7" t="s">
        <v>32</v>
      </c>
      <c r="B5" s="7"/>
      <c r="C5" s="7"/>
      <c r="D5" s="7"/>
      <c r="E5" s="7"/>
      <c r="F5" s="6"/>
      <c r="G5" s="6"/>
      <c r="H5" s="6"/>
      <c r="I5" s="6"/>
      <c r="J5" s="6"/>
    </row>
    <row r="6" spans="1:11" x14ac:dyDescent="0.25">
      <c r="A6" s="40" t="s">
        <v>46</v>
      </c>
      <c r="B6" s="38"/>
      <c r="C6" s="38"/>
      <c r="D6" s="38"/>
      <c r="E6" s="38"/>
      <c r="F6" s="39"/>
      <c r="G6" s="39"/>
      <c r="H6" s="39"/>
      <c r="I6" s="39"/>
      <c r="J6" s="39"/>
    </row>
    <row r="7" spans="1:11" ht="30" customHeight="1" x14ac:dyDescent="0.25">
      <c r="A7" s="8" t="s">
        <v>7</v>
      </c>
      <c r="B7" s="9" t="s">
        <v>0</v>
      </c>
      <c r="C7" s="8" t="s">
        <v>1</v>
      </c>
      <c r="D7" s="8"/>
      <c r="E7" s="8"/>
      <c r="F7" s="35" t="s">
        <v>47</v>
      </c>
      <c r="G7" s="36"/>
      <c r="H7" s="36"/>
      <c r="I7" s="36"/>
      <c r="J7" s="37"/>
    </row>
    <row r="8" spans="1:11" ht="15" customHeight="1" x14ac:dyDescent="0.25">
      <c r="A8" s="8"/>
      <c r="B8" s="9"/>
      <c r="C8" s="10" t="s">
        <v>2</v>
      </c>
      <c r="D8" s="10" t="s">
        <v>13</v>
      </c>
      <c r="E8" s="10" t="s">
        <v>3</v>
      </c>
      <c r="F8" s="34" t="s">
        <v>34</v>
      </c>
      <c r="G8" s="34" t="s">
        <v>35</v>
      </c>
      <c r="H8" s="34" t="s">
        <v>36</v>
      </c>
      <c r="I8" s="34" t="s">
        <v>37</v>
      </c>
      <c r="J8" s="34" t="s">
        <v>38</v>
      </c>
    </row>
    <row r="9" spans="1:11" ht="0.75" customHeight="1" x14ac:dyDescent="0.25">
      <c r="A9" s="11" t="s">
        <v>45</v>
      </c>
      <c r="B9" s="12" t="s">
        <v>41</v>
      </c>
      <c r="C9" s="13"/>
      <c r="D9" s="13"/>
      <c r="E9" s="13"/>
      <c r="F9" s="14"/>
      <c r="G9" s="15"/>
      <c r="H9" s="15"/>
      <c r="I9" s="15"/>
      <c r="J9" s="16"/>
    </row>
    <row r="10" spans="1:11" x14ac:dyDescent="0.25">
      <c r="A10" s="17" t="s">
        <v>4</v>
      </c>
      <c r="B10" s="18" t="s">
        <v>41</v>
      </c>
      <c r="C10" s="18" t="s">
        <v>41</v>
      </c>
      <c r="D10" s="18" t="s">
        <v>41</v>
      </c>
      <c r="E10" s="18" t="s">
        <v>41</v>
      </c>
      <c r="F10" s="19">
        <f>SUM(F12:F17)</f>
        <v>6016.35</v>
      </c>
      <c r="G10" s="19">
        <f t="shared" ref="G10:I10" si="0">SUM(G12:G17)</f>
        <v>200.96</v>
      </c>
      <c r="H10" s="19">
        <f t="shared" si="0"/>
        <v>175.5</v>
      </c>
      <c r="I10" s="19">
        <f t="shared" si="0"/>
        <v>4069.7799999999997</v>
      </c>
      <c r="J10" s="19">
        <f>SUM(F10:I10)</f>
        <v>10462.59</v>
      </c>
      <c r="K10" s="20"/>
    </row>
    <row r="11" spans="1:11" x14ac:dyDescent="0.25">
      <c r="A11" s="21" t="s">
        <v>5</v>
      </c>
      <c r="B11" s="22" t="s">
        <v>41</v>
      </c>
      <c r="C11" s="23"/>
      <c r="D11" s="23"/>
      <c r="E11" s="23"/>
      <c r="F11" s="21"/>
      <c r="G11" s="21"/>
      <c r="H11" s="21"/>
      <c r="I11" s="21"/>
      <c r="J11" s="21"/>
    </row>
    <row r="12" spans="1:11" x14ac:dyDescent="0.25">
      <c r="A12" s="21" t="s">
        <v>8</v>
      </c>
      <c r="B12" s="22" t="s">
        <v>41</v>
      </c>
      <c r="C12" s="23"/>
      <c r="D12" s="23"/>
      <c r="E12" s="23" t="e">
        <f>(D12*100)/C12</f>
        <v>#DIV/0!</v>
      </c>
      <c r="F12" s="23">
        <v>5642.25</v>
      </c>
      <c r="G12" s="23">
        <v>10</v>
      </c>
      <c r="H12" s="21"/>
      <c r="I12" s="23">
        <v>3802.97</v>
      </c>
      <c r="J12" s="23">
        <f>F12+G12+H12+I12</f>
        <v>9455.2199999999993</v>
      </c>
    </row>
    <row r="13" spans="1:11" x14ac:dyDescent="0.25">
      <c r="A13" s="21" t="s">
        <v>9</v>
      </c>
      <c r="B13" s="22" t="s">
        <v>41</v>
      </c>
      <c r="C13" s="23"/>
      <c r="D13" s="23"/>
      <c r="E13" s="23" t="e">
        <f t="shared" ref="E13:E39" si="1">(D13*100)/C13</f>
        <v>#DIV/0!</v>
      </c>
      <c r="F13" s="23">
        <v>166.1</v>
      </c>
      <c r="G13" s="23">
        <v>30.46</v>
      </c>
      <c r="H13" s="21">
        <v>15</v>
      </c>
      <c r="I13" s="23">
        <v>58.81</v>
      </c>
      <c r="J13" s="23">
        <f t="shared" ref="J13:J17" si="2">F13+G13+H13+I13</f>
        <v>270.37</v>
      </c>
    </row>
    <row r="14" spans="1:11" x14ac:dyDescent="0.25">
      <c r="A14" s="21" t="s">
        <v>10</v>
      </c>
      <c r="B14" s="22" t="s">
        <v>41</v>
      </c>
      <c r="C14" s="23"/>
      <c r="D14" s="23"/>
      <c r="E14" s="23" t="e">
        <f t="shared" si="1"/>
        <v>#DIV/0!</v>
      </c>
      <c r="F14" s="21">
        <v>0</v>
      </c>
      <c r="G14" s="21">
        <v>0</v>
      </c>
      <c r="H14" s="21">
        <v>0</v>
      </c>
      <c r="I14" s="21">
        <v>0</v>
      </c>
      <c r="J14" s="23">
        <f t="shared" si="2"/>
        <v>0</v>
      </c>
    </row>
    <row r="15" spans="1:11" x14ac:dyDescent="0.25">
      <c r="A15" s="21" t="s">
        <v>43</v>
      </c>
      <c r="B15" s="22" t="s">
        <v>41</v>
      </c>
      <c r="C15" s="23"/>
      <c r="D15" s="23"/>
      <c r="E15" s="23" t="e">
        <f t="shared" si="1"/>
        <v>#DIV/0!</v>
      </c>
      <c r="F15" s="21">
        <f>37*3</f>
        <v>111</v>
      </c>
      <c r="G15" s="21">
        <f t="shared" ref="G15:I15" si="3">37*3</f>
        <v>111</v>
      </c>
      <c r="H15" s="21">
        <f t="shared" si="3"/>
        <v>111</v>
      </c>
      <c r="I15" s="21">
        <f t="shared" si="3"/>
        <v>111</v>
      </c>
      <c r="J15" s="23">
        <f t="shared" si="2"/>
        <v>444</v>
      </c>
    </row>
    <row r="16" spans="1:11" x14ac:dyDescent="0.25">
      <c r="A16" s="21" t="s">
        <v>11</v>
      </c>
      <c r="B16" s="22" t="s">
        <v>41</v>
      </c>
      <c r="C16" s="23"/>
      <c r="D16" s="23"/>
      <c r="E16" s="23" t="e">
        <f t="shared" si="1"/>
        <v>#DIV/0!</v>
      </c>
      <c r="F16" s="21">
        <v>4</v>
      </c>
      <c r="G16" s="21">
        <v>4</v>
      </c>
      <c r="H16" s="21">
        <v>4</v>
      </c>
      <c r="I16" s="21">
        <v>4</v>
      </c>
      <c r="J16" s="23">
        <f t="shared" si="2"/>
        <v>16</v>
      </c>
    </row>
    <row r="17" spans="1:12" x14ac:dyDescent="0.25">
      <c r="A17" s="21" t="s">
        <v>12</v>
      </c>
      <c r="B17" s="22" t="s">
        <v>41</v>
      </c>
      <c r="C17" s="23"/>
      <c r="D17" s="23"/>
      <c r="E17" s="23" t="e">
        <f t="shared" si="1"/>
        <v>#DIV/0!</v>
      </c>
      <c r="F17" s="21">
        <v>93</v>
      </c>
      <c r="G17" s="21">
        <v>45.5</v>
      </c>
      <c r="H17" s="21">
        <v>45.5</v>
      </c>
      <c r="I17" s="21">
        <v>93</v>
      </c>
      <c r="J17" s="23">
        <f t="shared" si="2"/>
        <v>277</v>
      </c>
      <c r="L17" s="20"/>
    </row>
    <row r="18" spans="1:12" x14ac:dyDescent="0.25">
      <c r="A18" s="17" t="s">
        <v>6</v>
      </c>
      <c r="B18" s="18" t="s">
        <v>41</v>
      </c>
      <c r="C18" s="24">
        <f>SUM(C19:C39)</f>
        <v>0</v>
      </c>
      <c r="D18" s="24">
        <f>SUM(D20:D39)</f>
        <v>0</v>
      </c>
      <c r="E18" s="24" t="e">
        <f t="shared" si="1"/>
        <v>#DIV/0!</v>
      </c>
      <c r="F18" s="25">
        <f>SUM(F20:F39)</f>
        <v>4885.6364999999996</v>
      </c>
      <c r="G18" s="25">
        <f t="shared" ref="G18:I18" si="4">SUM(G20:G39)</f>
        <v>972.46550000000002</v>
      </c>
      <c r="H18" s="25">
        <f t="shared" si="4"/>
        <v>782.81550000000004</v>
      </c>
      <c r="I18" s="25">
        <f t="shared" si="4"/>
        <v>3791.2564999999995</v>
      </c>
      <c r="J18" s="25">
        <f>SUM(F18:I18)</f>
        <v>10432.173999999999</v>
      </c>
    </row>
    <row r="19" spans="1:12" x14ac:dyDescent="0.25">
      <c r="A19" s="21" t="s">
        <v>5</v>
      </c>
      <c r="B19" s="22" t="s">
        <v>41</v>
      </c>
      <c r="C19" s="23"/>
      <c r="D19" s="23"/>
      <c r="E19" s="23"/>
      <c r="F19" s="26"/>
      <c r="G19" s="26"/>
      <c r="H19" s="26"/>
      <c r="I19" s="26"/>
      <c r="J19" s="26"/>
    </row>
    <row r="20" spans="1:12" x14ac:dyDescent="0.25">
      <c r="A20" s="21" t="s">
        <v>29</v>
      </c>
      <c r="B20" s="22" t="s">
        <v>41</v>
      </c>
      <c r="C20" s="23"/>
      <c r="D20" s="20"/>
      <c r="E20" s="23" t="e">
        <f t="shared" si="1"/>
        <v>#DIV/0!</v>
      </c>
      <c r="F20" s="27">
        <v>3102.17</v>
      </c>
      <c r="G20" s="26">
        <v>127.75</v>
      </c>
      <c r="H20" s="26">
        <v>0</v>
      </c>
      <c r="I20" s="26">
        <v>2063.84</v>
      </c>
      <c r="J20" s="26">
        <f t="shared" ref="J20:J39" si="5">SUM(F20:I20)</f>
        <v>5293.76</v>
      </c>
    </row>
    <row r="21" spans="1:12" x14ac:dyDescent="0.25">
      <c r="A21" s="21" t="s">
        <v>15</v>
      </c>
      <c r="B21" s="22" t="s">
        <v>41</v>
      </c>
      <c r="C21" s="23"/>
      <c r="D21" s="23"/>
      <c r="E21" s="23" t="e">
        <f t="shared" si="1"/>
        <v>#DIV/0!</v>
      </c>
      <c r="F21" s="26">
        <v>0</v>
      </c>
      <c r="G21" s="26">
        <v>0</v>
      </c>
      <c r="H21" s="26">
        <v>0</v>
      </c>
      <c r="I21" s="26">
        <v>0</v>
      </c>
      <c r="J21" s="26">
        <f t="shared" si="5"/>
        <v>0</v>
      </c>
    </row>
    <row r="22" spans="1:12" x14ac:dyDescent="0.25">
      <c r="A22" s="21" t="s">
        <v>14</v>
      </c>
      <c r="B22" s="22" t="s">
        <v>41</v>
      </c>
      <c r="C22" s="23"/>
      <c r="D22" s="23"/>
      <c r="E22" s="23" t="e">
        <f t="shared" si="1"/>
        <v>#DIV/0!</v>
      </c>
      <c r="F22" s="27">
        <v>100</v>
      </c>
      <c r="G22" s="27">
        <v>100</v>
      </c>
      <c r="H22" s="27">
        <v>100</v>
      </c>
      <c r="I22" s="27">
        <v>100</v>
      </c>
      <c r="J22" s="27">
        <f t="shared" si="5"/>
        <v>400</v>
      </c>
    </row>
    <row r="23" spans="1:12" x14ac:dyDescent="0.25">
      <c r="A23" s="21" t="s">
        <v>16</v>
      </c>
      <c r="B23" s="22" t="s">
        <v>41</v>
      </c>
      <c r="C23" s="23"/>
      <c r="D23" s="23"/>
      <c r="E23" s="23" t="e">
        <f t="shared" si="1"/>
        <v>#DIV/0!</v>
      </c>
      <c r="F23" s="26">
        <f>435+30</f>
        <v>465</v>
      </c>
      <c r="G23" s="26">
        <f>116+30</f>
        <v>146</v>
      </c>
      <c r="H23" s="26">
        <f>52.2+30</f>
        <v>82.2</v>
      </c>
      <c r="I23" s="26">
        <f>371.2+30</f>
        <v>401.2</v>
      </c>
      <c r="J23" s="26">
        <f t="shared" si="5"/>
        <v>1094.4000000000001</v>
      </c>
    </row>
    <row r="24" spans="1:12" x14ac:dyDescent="0.25">
      <c r="A24" s="21" t="s">
        <v>17</v>
      </c>
      <c r="B24" s="22" t="s">
        <v>41</v>
      </c>
      <c r="C24" s="23"/>
      <c r="D24" s="23"/>
      <c r="E24" s="23" t="e">
        <f t="shared" si="1"/>
        <v>#DIV/0!</v>
      </c>
      <c r="F24" s="26">
        <f>30+30</f>
        <v>60</v>
      </c>
      <c r="G24" s="26">
        <f>24+12</f>
        <v>36</v>
      </c>
      <c r="H24" s="26">
        <f>24+12</f>
        <v>36</v>
      </c>
      <c r="I24" s="26">
        <f>30+30</f>
        <v>60</v>
      </c>
      <c r="J24" s="26">
        <f t="shared" si="5"/>
        <v>192</v>
      </c>
    </row>
    <row r="25" spans="1:12" x14ac:dyDescent="0.25">
      <c r="A25" s="21" t="s">
        <v>20</v>
      </c>
      <c r="B25" s="22" t="s">
        <v>41</v>
      </c>
      <c r="C25" s="23"/>
      <c r="D25" s="23"/>
      <c r="E25" s="23" t="e">
        <f t="shared" si="1"/>
        <v>#DIV/0!</v>
      </c>
      <c r="F25" s="26">
        <v>0</v>
      </c>
      <c r="G25" s="26">
        <v>0</v>
      </c>
      <c r="H25" s="26">
        <v>0</v>
      </c>
      <c r="I25" s="26">
        <v>0</v>
      </c>
      <c r="J25" s="26">
        <f t="shared" si="5"/>
        <v>0</v>
      </c>
    </row>
    <row r="26" spans="1:12" x14ac:dyDescent="0.25">
      <c r="A26" s="21" t="s">
        <v>18</v>
      </c>
      <c r="B26" s="22" t="s">
        <v>41</v>
      </c>
      <c r="C26" s="23"/>
      <c r="D26" s="23"/>
      <c r="E26" s="23" t="e">
        <f t="shared" si="1"/>
        <v>#DIV/0!</v>
      </c>
      <c r="F26" s="26">
        <v>10.68</v>
      </c>
      <c r="G26" s="26">
        <v>4.03</v>
      </c>
      <c r="H26" s="26">
        <v>1.93</v>
      </c>
      <c r="I26" s="26">
        <v>7.43</v>
      </c>
      <c r="J26" s="26">
        <f t="shared" si="5"/>
        <v>24.07</v>
      </c>
    </row>
    <row r="27" spans="1:12" x14ac:dyDescent="0.25">
      <c r="A27" s="21" t="s">
        <v>19</v>
      </c>
      <c r="B27" s="22" t="s">
        <v>41</v>
      </c>
      <c r="C27" s="23"/>
      <c r="D27" s="23"/>
      <c r="E27" s="23" t="e">
        <f t="shared" si="1"/>
        <v>#DIV/0!</v>
      </c>
      <c r="F27" s="26">
        <v>0</v>
      </c>
      <c r="G27" s="26">
        <v>0</v>
      </c>
      <c r="H27" s="26">
        <v>0</v>
      </c>
      <c r="I27" s="26">
        <v>0</v>
      </c>
      <c r="J27" s="26">
        <f t="shared" si="5"/>
        <v>0</v>
      </c>
    </row>
    <row r="28" spans="1:12" x14ac:dyDescent="0.25">
      <c r="A28" s="21" t="s">
        <v>28</v>
      </c>
      <c r="B28" s="22" t="s">
        <v>41</v>
      </c>
      <c r="C28" s="23"/>
      <c r="D28" s="23"/>
      <c r="E28" s="23" t="e">
        <f t="shared" si="1"/>
        <v>#DIV/0!</v>
      </c>
      <c r="F28" s="26">
        <v>9</v>
      </c>
      <c r="G28" s="26">
        <v>9</v>
      </c>
      <c r="H28" s="26">
        <v>9</v>
      </c>
      <c r="I28" s="26">
        <v>9</v>
      </c>
      <c r="J28" s="26">
        <f t="shared" si="5"/>
        <v>36</v>
      </c>
    </row>
    <row r="29" spans="1:12" x14ac:dyDescent="0.25">
      <c r="A29" s="21" t="s">
        <v>33</v>
      </c>
      <c r="B29" s="22" t="s">
        <v>41</v>
      </c>
      <c r="C29" s="23"/>
      <c r="D29" s="23"/>
      <c r="E29" s="23" t="e">
        <f t="shared" si="1"/>
        <v>#DIV/0!</v>
      </c>
      <c r="F29" s="26">
        <v>0</v>
      </c>
      <c r="G29" s="26">
        <v>0</v>
      </c>
      <c r="H29" s="26">
        <v>4</v>
      </c>
      <c r="I29" s="26">
        <v>0</v>
      </c>
      <c r="J29" s="26">
        <f t="shared" si="5"/>
        <v>4</v>
      </c>
    </row>
    <row r="30" spans="1:12" x14ac:dyDescent="0.25">
      <c r="A30" s="21" t="s">
        <v>39</v>
      </c>
      <c r="B30" s="22" t="s">
        <v>41</v>
      </c>
      <c r="C30" s="23"/>
      <c r="D30" s="23"/>
      <c r="E30" s="23" t="e">
        <f t="shared" si="1"/>
        <v>#DIV/0!</v>
      </c>
      <c r="F30" s="26">
        <v>39</v>
      </c>
      <c r="G30" s="26">
        <v>0</v>
      </c>
      <c r="H30" s="26">
        <v>0</v>
      </c>
      <c r="I30" s="26">
        <v>50</v>
      </c>
      <c r="J30" s="26">
        <f t="shared" si="5"/>
        <v>89</v>
      </c>
    </row>
    <row r="31" spans="1:12" x14ac:dyDescent="0.25">
      <c r="A31" s="21" t="s">
        <v>21</v>
      </c>
      <c r="B31" s="22" t="s">
        <v>41</v>
      </c>
      <c r="C31" s="23"/>
      <c r="D31" s="23"/>
      <c r="E31" s="23" t="e">
        <f t="shared" si="1"/>
        <v>#DIV/0!</v>
      </c>
      <c r="F31" s="26">
        <v>3.6</v>
      </c>
      <c r="G31" s="26">
        <v>3.6</v>
      </c>
      <c r="H31" s="26">
        <v>3.6</v>
      </c>
      <c r="I31" s="26">
        <v>3.6</v>
      </c>
      <c r="J31" s="26">
        <f t="shared" si="5"/>
        <v>14.4</v>
      </c>
    </row>
    <row r="32" spans="1:12" x14ac:dyDescent="0.25">
      <c r="A32" s="21" t="s">
        <v>22</v>
      </c>
      <c r="B32" s="22" t="s">
        <v>41</v>
      </c>
      <c r="C32" s="23"/>
      <c r="D32" s="23"/>
      <c r="E32" s="23" t="e">
        <f t="shared" si="1"/>
        <v>#DIV/0!</v>
      </c>
      <c r="F32" s="27">
        <v>751.77</v>
      </c>
      <c r="G32" s="27">
        <v>372.39</v>
      </c>
      <c r="H32" s="27">
        <v>372.39</v>
      </c>
      <c r="I32" s="27">
        <v>751.77</v>
      </c>
      <c r="J32" s="27">
        <f>SUM(F32:I32)</f>
        <v>2248.3199999999997</v>
      </c>
    </row>
    <row r="33" spans="1:12" x14ac:dyDescent="0.25">
      <c r="A33" s="21" t="s">
        <v>23</v>
      </c>
      <c r="B33" s="22" t="s">
        <v>41</v>
      </c>
      <c r="C33" s="23"/>
      <c r="D33" s="23"/>
      <c r="E33" s="23">
        <v>0</v>
      </c>
      <c r="F33" s="27">
        <f>F32*5%</f>
        <v>37.588500000000003</v>
      </c>
      <c r="G33" s="27">
        <f t="shared" ref="G33:I33" si="6">G32*5%</f>
        <v>18.619499999999999</v>
      </c>
      <c r="H33" s="27">
        <f t="shared" si="6"/>
        <v>18.619499999999999</v>
      </c>
      <c r="I33" s="27">
        <f t="shared" si="6"/>
        <v>37.588500000000003</v>
      </c>
      <c r="J33" s="27">
        <f t="shared" si="5"/>
        <v>112.416</v>
      </c>
      <c r="L33" s="20"/>
    </row>
    <row r="34" spans="1:12" x14ac:dyDescent="0.25">
      <c r="A34" s="21" t="s">
        <v>24</v>
      </c>
      <c r="B34" s="22" t="s">
        <v>41</v>
      </c>
      <c r="C34" s="23"/>
      <c r="D34" s="23"/>
      <c r="E34" s="23">
        <v>0</v>
      </c>
      <c r="F34" s="27">
        <f>F32*18%</f>
        <v>135.3186</v>
      </c>
      <c r="G34" s="27">
        <f>G32*18%</f>
        <v>67.030199999999994</v>
      </c>
      <c r="H34" s="27">
        <f>H32*18%</f>
        <v>67.030199999999994</v>
      </c>
      <c r="I34" s="27">
        <f>I32*18%</f>
        <v>135.3186</v>
      </c>
      <c r="J34" s="27">
        <f t="shared" si="5"/>
        <v>404.69759999999997</v>
      </c>
    </row>
    <row r="35" spans="1:12" x14ac:dyDescent="0.25">
      <c r="A35" s="21" t="s">
        <v>25</v>
      </c>
      <c r="B35" s="22" t="s">
        <v>41</v>
      </c>
      <c r="C35" s="23"/>
      <c r="D35" s="23"/>
      <c r="E35" s="23" t="e">
        <f t="shared" si="1"/>
        <v>#DIV/0!</v>
      </c>
      <c r="F35" s="27">
        <f>F32*22%</f>
        <v>165.38939999999999</v>
      </c>
      <c r="G35" s="27">
        <f>G32*22%</f>
        <v>81.925799999999995</v>
      </c>
      <c r="H35" s="27">
        <f>H32*22%</f>
        <v>81.925799999999995</v>
      </c>
      <c r="I35" s="27">
        <f>I32*22%</f>
        <v>165.38939999999999</v>
      </c>
      <c r="J35" s="27">
        <f t="shared" si="5"/>
        <v>494.63040000000001</v>
      </c>
    </row>
    <row r="36" spans="1:12" x14ac:dyDescent="0.25">
      <c r="A36" s="21" t="s">
        <v>30</v>
      </c>
      <c r="B36" s="22" t="s">
        <v>41</v>
      </c>
      <c r="C36" s="23"/>
      <c r="D36" s="23"/>
      <c r="E36" s="23">
        <v>0</v>
      </c>
      <c r="F36" s="27">
        <v>0</v>
      </c>
      <c r="G36" s="27">
        <v>0</v>
      </c>
      <c r="H36" s="27">
        <v>0</v>
      </c>
      <c r="I36" s="27">
        <v>0</v>
      </c>
      <c r="J36" s="27">
        <f t="shared" si="5"/>
        <v>0</v>
      </c>
    </row>
    <row r="37" spans="1:12" x14ac:dyDescent="0.25">
      <c r="A37" s="21" t="s">
        <v>44</v>
      </c>
      <c r="B37" s="22" t="s">
        <v>41</v>
      </c>
      <c r="C37" s="23"/>
      <c r="D37" s="23"/>
      <c r="E37" s="23" t="e">
        <f t="shared" si="1"/>
        <v>#DIV/0!</v>
      </c>
      <c r="F37" s="26">
        <v>2.1</v>
      </c>
      <c r="G37" s="26">
        <v>2.1</v>
      </c>
      <c r="H37" s="26">
        <v>2.1</v>
      </c>
      <c r="I37" s="26">
        <v>2.1</v>
      </c>
      <c r="J37" s="26">
        <f t="shared" si="5"/>
        <v>8.4</v>
      </c>
    </row>
    <row r="38" spans="1:12" x14ac:dyDescent="0.25">
      <c r="A38" s="21" t="s">
        <v>26</v>
      </c>
      <c r="B38" s="22" t="s">
        <v>41</v>
      </c>
      <c r="C38" s="23"/>
      <c r="D38" s="23"/>
      <c r="E38" s="23" t="e">
        <f t="shared" si="1"/>
        <v>#DIV/0!</v>
      </c>
      <c r="F38" s="26">
        <v>4.0199999999999996</v>
      </c>
      <c r="G38" s="26">
        <v>4.0199999999999996</v>
      </c>
      <c r="H38" s="26">
        <v>4.0199999999999996</v>
      </c>
      <c r="I38" s="26">
        <v>4.0199999999999996</v>
      </c>
      <c r="J38" s="26">
        <f t="shared" si="5"/>
        <v>16.079999999999998</v>
      </c>
    </row>
    <row r="39" spans="1:12" x14ac:dyDescent="0.25">
      <c r="A39" s="21" t="s">
        <v>27</v>
      </c>
      <c r="B39" s="22" t="s">
        <v>41</v>
      </c>
      <c r="C39" s="23"/>
      <c r="D39" s="23"/>
      <c r="E39" s="23" t="e">
        <f t="shared" si="1"/>
        <v>#DIV/0!</v>
      </c>
      <c r="F39" s="26">
        <v>0</v>
      </c>
      <c r="G39" s="26"/>
      <c r="H39" s="26"/>
      <c r="I39" s="26">
        <v>0</v>
      </c>
      <c r="J39" s="26">
        <f t="shared" si="5"/>
        <v>0</v>
      </c>
    </row>
    <row r="40" spans="1:12" x14ac:dyDescent="0.25">
      <c r="A40" s="21"/>
      <c r="B40" s="22" t="s">
        <v>41</v>
      </c>
      <c r="C40" s="28" t="s">
        <v>40</v>
      </c>
      <c r="D40" s="29"/>
      <c r="E40" s="30"/>
      <c r="F40" s="25">
        <f>F10-F18</f>
        <v>1130.7135000000007</v>
      </c>
      <c r="G40" s="25">
        <f t="shared" ref="G40:I40" si="7">G10-G18</f>
        <v>-771.50549999999998</v>
      </c>
      <c r="H40" s="25">
        <f t="shared" si="7"/>
        <v>-607.31550000000004</v>
      </c>
      <c r="I40" s="25">
        <f t="shared" si="7"/>
        <v>278.52350000000024</v>
      </c>
      <c r="J40" s="25">
        <f>J10-J18</f>
        <v>30.416000000001077</v>
      </c>
    </row>
    <row r="41" spans="1:12" x14ac:dyDescent="0.25">
      <c r="A41" s="31"/>
      <c r="B41" s="32"/>
      <c r="C41" s="33"/>
      <c r="D41" s="33"/>
      <c r="E41" s="33"/>
      <c r="F41" s="23"/>
      <c r="G41" s="23"/>
      <c r="H41" s="23"/>
      <c r="I41" s="23"/>
      <c r="J41" s="23"/>
    </row>
    <row r="43" spans="1:12" x14ac:dyDescent="0.25">
      <c r="A43" s="1" t="s">
        <v>48</v>
      </c>
      <c r="H43" s="1" t="s">
        <v>49</v>
      </c>
    </row>
    <row r="44" spans="1:12" x14ac:dyDescent="0.25">
      <c r="C44" s="1" t="s">
        <v>31</v>
      </c>
    </row>
  </sheetData>
  <mergeCells count="11">
    <mergeCell ref="G1:J3"/>
    <mergeCell ref="A6:J6"/>
    <mergeCell ref="B9:E9"/>
    <mergeCell ref="A4:J4"/>
    <mergeCell ref="A5:J5"/>
    <mergeCell ref="F7:J7"/>
    <mergeCell ref="C40:E40"/>
    <mergeCell ref="B41:E41"/>
    <mergeCell ref="A7:A8"/>
    <mergeCell ref="B7:B8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2024-12-23T08:02:55Z</dcterms:modified>
</cp:coreProperties>
</file>